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nabej/Dropbox/"/>
    </mc:Choice>
  </mc:AlternateContent>
  <bookViews>
    <workbookView xWindow="2280" yWindow="460" windowWidth="25800" windowHeight="19320" tabRatio="844"/>
  </bookViews>
  <sheets>
    <sheet name="1. 実験内容を入力するシート" sheetId="12" r:id="rId1"/>
    <sheet name="2.測定データ貼付け用シート" sheetId="24" r:id="rId2"/>
    <sheet name="3. データシート" sheetId="1" r:id="rId3"/>
    <sheet name="3. データを確認するシート" sheetId="23" r:id="rId4"/>
    <sheet name="4. レポート (手を加えず印刷)" sheetId="3" r:id="rId5"/>
    <sheet name="基礎データ" sheetId="18" r:id="rId6"/>
    <sheet name="ここから右のファイルには手を加えない →" sheetId="11" r:id="rId7"/>
    <sheet name="データ処理シート No. 2" sheetId="2" r:id="rId8"/>
    <sheet name="データ処理シート No. 3" sheetId="22" r:id="rId9"/>
    <sheet name="データ処理シート No. 4" sheetId="17" r:id="rId10"/>
  </sheets>
  <definedNames>
    <definedName name="_xlnm._FilterDatabase" localSheetId="0" hidden="1">'1. 実験内容を入力するシート'!$A$5:$B$13</definedName>
    <definedName name="_xlnm._FilterDatabase" localSheetId="5" hidden="1">基礎データ!$E$6:$E$6</definedName>
    <definedName name="WORK_SHEET_MODULE_PATH" hidden="1">"C:\Program Files\BioTek\Gen5\OFFICE\WSMODULE.TXT"</definedName>
    <definedName name="コメント">基礎データ!$G$4:$G$5</definedName>
    <definedName name="使用機器">基礎データ!$I$4:$I$22</definedName>
    <definedName name="実験者">基礎データ!$E$4:$E$27</definedName>
    <definedName name="実施機関">基礎データ!$B$4:$B$19</definedName>
    <definedName name="測光">基礎データ!$M$4:$M$15</definedName>
    <definedName name="分注">基礎データ!$K$4:$K$5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" i="12" l="1"/>
  <c r="F7" i="1"/>
  <c r="F11" i="1"/>
  <c r="F11" i="2"/>
  <c r="F12" i="1"/>
  <c r="F12" i="2"/>
  <c r="F13" i="1"/>
  <c r="F13" i="2"/>
  <c r="F14" i="1"/>
  <c r="F14" i="2"/>
  <c r="F15" i="1"/>
  <c r="F15" i="2"/>
  <c r="F16" i="1"/>
  <c r="F16" i="2"/>
  <c r="F17" i="1"/>
  <c r="F17" i="2"/>
  <c r="F18" i="1"/>
  <c r="F18" i="2"/>
  <c r="F19" i="1"/>
  <c r="F19" i="2"/>
  <c r="F20" i="1"/>
  <c r="F20" i="2"/>
  <c r="F21" i="1"/>
  <c r="F21" i="2"/>
  <c r="F22" i="1"/>
  <c r="F22" i="2"/>
  <c r="F23" i="1"/>
  <c r="F23" i="2"/>
  <c r="F24" i="1"/>
  <c r="F24" i="2"/>
  <c r="F25" i="1"/>
  <c r="F25" i="2"/>
  <c r="F26" i="1"/>
  <c r="F26" i="2"/>
  <c r="F27" i="1"/>
  <c r="F27" i="2"/>
  <c r="F28" i="1"/>
  <c r="F28" i="2"/>
  <c r="F29" i="1"/>
  <c r="F29" i="2"/>
  <c r="F30" i="1"/>
  <c r="F30" i="2"/>
  <c r="F31" i="1"/>
  <c r="F31" i="2"/>
  <c r="F32" i="1"/>
  <c r="F32" i="2"/>
  <c r="F33" i="1"/>
  <c r="F33" i="2"/>
  <c r="F34" i="1"/>
  <c r="F34" i="2"/>
  <c r="F35" i="1"/>
  <c r="F35" i="2"/>
  <c r="F36" i="1"/>
  <c r="F36" i="2"/>
  <c r="F37" i="1"/>
  <c r="F37" i="2"/>
  <c r="F38" i="1"/>
  <c r="F38" i="2"/>
  <c r="F39" i="1"/>
  <c r="F39" i="2"/>
  <c r="F40" i="1"/>
  <c r="F40" i="2"/>
  <c r="F41" i="1"/>
  <c r="F41" i="2"/>
  <c r="F42" i="1"/>
  <c r="F42" i="2"/>
  <c r="F43" i="1"/>
  <c r="F43" i="2"/>
  <c r="F44" i="1"/>
  <c r="F44" i="2"/>
  <c r="F45" i="1"/>
  <c r="F45" i="2"/>
  <c r="F46" i="1"/>
  <c r="F46" i="2"/>
  <c r="F47" i="1"/>
  <c r="F47" i="2"/>
  <c r="F48" i="1"/>
  <c r="F48" i="2"/>
  <c r="F49" i="1"/>
  <c r="F49" i="2"/>
  <c r="F50" i="1"/>
  <c r="F50" i="2"/>
  <c r="F51" i="1"/>
  <c r="F51" i="2"/>
  <c r="F52" i="1"/>
  <c r="F52" i="2"/>
  <c r="F53" i="1"/>
  <c r="F53" i="2"/>
  <c r="F54" i="1"/>
  <c r="F54" i="2"/>
  <c r="F55" i="1"/>
  <c r="F55" i="2"/>
  <c r="F56" i="1"/>
  <c r="F56" i="2"/>
  <c r="F57" i="1"/>
  <c r="F57" i="2"/>
  <c r="F58" i="1"/>
  <c r="F58" i="2"/>
  <c r="F59" i="1"/>
  <c r="F59" i="2"/>
  <c r="F60" i="1"/>
  <c r="F60" i="2"/>
  <c r="F61" i="1"/>
  <c r="F61" i="2"/>
  <c r="F62" i="1"/>
  <c r="F62" i="2"/>
  <c r="F63" i="1"/>
  <c r="F63" i="2"/>
  <c r="F64" i="1"/>
  <c r="F64" i="2"/>
  <c r="F65" i="1"/>
  <c r="F65" i="2"/>
  <c r="F66" i="1"/>
  <c r="F66" i="2"/>
  <c r="F67" i="1"/>
  <c r="F67" i="2"/>
  <c r="F68" i="2"/>
  <c r="B7" i="1"/>
  <c r="B11" i="1"/>
  <c r="B11" i="2"/>
  <c r="B12" i="1"/>
  <c r="B12" i="2"/>
  <c r="B13" i="1"/>
  <c r="B13" i="2"/>
  <c r="B14" i="1"/>
  <c r="B14" i="2"/>
  <c r="B15" i="1"/>
  <c r="B15" i="2"/>
  <c r="B16" i="1"/>
  <c r="B16" i="2"/>
  <c r="B17" i="1"/>
  <c r="B17" i="2"/>
  <c r="B18" i="1"/>
  <c r="B18" i="2"/>
  <c r="B19" i="1"/>
  <c r="B19" i="2"/>
  <c r="B20" i="1"/>
  <c r="B20" i="2"/>
  <c r="B21" i="1"/>
  <c r="B21" i="2"/>
  <c r="B22" i="1"/>
  <c r="B22" i="2"/>
  <c r="B23" i="1"/>
  <c r="B23" i="2"/>
  <c r="B24" i="1"/>
  <c r="B24" i="2"/>
  <c r="B25" i="1"/>
  <c r="B25" i="2"/>
  <c r="B26" i="1"/>
  <c r="B26" i="2"/>
  <c r="B27" i="1"/>
  <c r="B27" i="2"/>
  <c r="B28" i="1"/>
  <c r="B28" i="2"/>
  <c r="B29" i="1"/>
  <c r="B29" i="2"/>
  <c r="B30" i="1"/>
  <c r="B30" i="2"/>
  <c r="B31" i="1"/>
  <c r="B31" i="2"/>
  <c r="B32" i="1"/>
  <c r="B32" i="2"/>
  <c r="B33" i="1"/>
  <c r="B33" i="2"/>
  <c r="B34" i="1"/>
  <c r="B34" i="2"/>
  <c r="B35" i="1"/>
  <c r="B35" i="2"/>
  <c r="B36" i="1"/>
  <c r="B36" i="2"/>
  <c r="B37" i="1"/>
  <c r="B37" i="2"/>
  <c r="B38" i="1"/>
  <c r="B38" i="2"/>
  <c r="B39" i="1"/>
  <c r="B39" i="2"/>
  <c r="B40" i="1"/>
  <c r="B40" i="2"/>
  <c r="B41" i="1"/>
  <c r="B41" i="2"/>
  <c r="B42" i="1"/>
  <c r="B42" i="2"/>
  <c r="B43" i="1"/>
  <c r="B43" i="2"/>
  <c r="B44" i="1"/>
  <c r="B44" i="2"/>
  <c r="B45" i="1"/>
  <c r="B45" i="2"/>
  <c r="B46" i="1"/>
  <c r="B46" i="2"/>
  <c r="B47" i="1"/>
  <c r="B47" i="2"/>
  <c r="B48" i="1"/>
  <c r="B48" i="2"/>
  <c r="B49" i="1"/>
  <c r="B49" i="2"/>
  <c r="B50" i="1"/>
  <c r="B50" i="2"/>
  <c r="B51" i="1"/>
  <c r="B51" i="2"/>
  <c r="B52" i="1"/>
  <c r="B52" i="2"/>
  <c r="B53" i="1"/>
  <c r="B53" i="2"/>
  <c r="B54" i="1"/>
  <c r="B54" i="2"/>
  <c r="B55" i="1"/>
  <c r="B55" i="2"/>
  <c r="B56" i="1"/>
  <c r="B56" i="2"/>
  <c r="B57" i="1"/>
  <c r="B57" i="2"/>
  <c r="B58" i="1"/>
  <c r="B58" i="2"/>
  <c r="B59" i="1"/>
  <c r="B59" i="2"/>
  <c r="B60" i="1"/>
  <c r="B60" i="2"/>
  <c r="B61" i="1"/>
  <c r="B61" i="2"/>
  <c r="B62" i="1"/>
  <c r="B62" i="2"/>
  <c r="B63" i="1"/>
  <c r="B63" i="2"/>
  <c r="B64" i="1"/>
  <c r="B64" i="2"/>
  <c r="B65" i="1"/>
  <c r="B65" i="2"/>
  <c r="B66" i="1"/>
  <c r="B66" i="2"/>
  <c r="B67" i="1"/>
  <c r="B67" i="2"/>
  <c r="B68" i="2"/>
  <c r="C7" i="1"/>
  <c r="C11" i="1"/>
  <c r="C11" i="2"/>
  <c r="C12" i="1"/>
  <c r="C12" i="2"/>
  <c r="C13" i="1"/>
  <c r="C13" i="2"/>
  <c r="C14" i="1"/>
  <c r="C14" i="2"/>
  <c r="C15" i="1"/>
  <c r="C15" i="2"/>
  <c r="C16" i="1"/>
  <c r="C16" i="2"/>
  <c r="C17" i="1"/>
  <c r="C17" i="2"/>
  <c r="C18" i="1"/>
  <c r="C18" i="2"/>
  <c r="C19" i="1"/>
  <c r="C19" i="2"/>
  <c r="C20" i="1"/>
  <c r="C20" i="2"/>
  <c r="C21" i="1"/>
  <c r="C21" i="2"/>
  <c r="C22" i="1"/>
  <c r="C22" i="2"/>
  <c r="C23" i="1"/>
  <c r="C23" i="2"/>
  <c r="C24" i="1"/>
  <c r="C24" i="2"/>
  <c r="C25" i="1"/>
  <c r="C25" i="2"/>
  <c r="C26" i="1"/>
  <c r="C26" i="2"/>
  <c r="C27" i="1"/>
  <c r="C27" i="2"/>
  <c r="C28" i="1"/>
  <c r="C28" i="2"/>
  <c r="C29" i="1"/>
  <c r="C29" i="2"/>
  <c r="C30" i="1"/>
  <c r="C30" i="2"/>
  <c r="C31" i="1"/>
  <c r="C31" i="2"/>
  <c r="C32" i="1"/>
  <c r="C32" i="2"/>
  <c r="C33" i="1"/>
  <c r="C33" i="2"/>
  <c r="C34" i="1"/>
  <c r="C34" i="2"/>
  <c r="C35" i="1"/>
  <c r="C35" i="2"/>
  <c r="C36" i="1"/>
  <c r="C36" i="2"/>
  <c r="C37" i="1"/>
  <c r="C37" i="2"/>
  <c r="C38" i="1"/>
  <c r="C38" i="2"/>
  <c r="C39" i="1"/>
  <c r="C39" i="2"/>
  <c r="C40" i="1"/>
  <c r="C40" i="2"/>
  <c r="C41" i="1"/>
  <c r="C41" i="2"/>
  <c r="C42" i="1"/>
  <c r="C42" i="2"/>
  <c r="C43" i="1"/>
  <c r="C43" i="2"/>
  <c r="C44" i="1"/>
  <c r="C44" i="2"/>
  <c r="C45" i="1"/>
  <c r="C45" i="2"/>
  <c r="C46" i="1"/>
  <c r="C46" i="2"/>
  <c r="C47" i="1"/>
  <c r="C47" i="2"/>
  <c r="C48" i="1"/>
  <c r="C48" i="2"/>
  <c r="C49" i="1"/>
  <c r="C49" i="2"/>
  <c r="C50" i="1"/>
  <c r="C50" i="2"/>
  <c r="C51" i="1"/>
  <c r="C51" i="2"/>
  <c r="C52" i="1"/>
  <c r="C52" i="2"/>
  <c r="C53" i="1"/>
  <c r="C53" i="2"/>
  <c r="C54" i="1"/>
  <c r="C54" i="2"/>
  <c r="C55" i="1"/>
  <c r="C55" i="2"/>
  <c r="C56" i="1"/>
  <c r="C56" i="2"/>
  <c r="C57" i="1"/>
  <c r="C57" i="2"/>
  <c r="C58" i="1"/>
  <c r="C58" i="2"/>
  <c r="C59" i="1"/>
  <c r="C59" i="2"/>
  <c r="C60" i="1"/>
  <c r="C60" i="2"/>
  <c r="C61" i="1"/>
  <c r="C61" i="2"/>
  <c r="C62" i="1"/>
  <c r="C62" i="2"/>
  <c r="C63" i="1"/>
  <c r="C63" i="2"/>
  <c r="C64" i="1"/>
  <c r="C64" i="2"/>
  <c r="C65" i="1"/>
  <c r="C65" i="2"/>
  <c r="C66" i="1"/>
  <c r="C66" i="2"/>
  <c r="C67" i="1"/>
  <c r="C67" i="2"/>
  <c r="C68" i="2"/>
  <c r="D7" i="1"/>
  <c r="D11" i="1"/>
  <c r="D11" i="2"/>
  <c r="D12" i="1"/>
  <c r="D12" i="2"/>
  <c r="D13" i="1"/>
  <c r="D13" i="2"/>
  <c r="D14" i="1"/>
  <c r="D14" i="2"/>
  <c r="D15" i="1"/>
  <c r="D15" i="2"/>
  <c r="D16" i="1"/>
  <c r="D16" i="2"/>
  <c r="D17" i="1"/>
  <c r="D17" i="2"/>
  <c r="D18" i="1"/>
  <c r="D18" i="2"/>
  <c r="D19" i="1"/>
  <c r="D19" i="2"/>
  <c r="D20" i="1"/>
  <c r="D20" i="2"/>
  <c r="D21" i="1"/>
  <c r="D21" i="2"/>
  <c r="D22" i="1"/>
  <c r="D22" i="2"/>
  <c r="D23" i="1"/>
  <c r="D23" i="2"/>
  <c r="D24" i="1"/>
  <c r="D24" i="2"/>
  <c r="D25" i="1"/>
  <c r="D25" i="2"/>
  <c r="D26" i="1"/>
  <c r="D26" i="2"/>
  <c r="D27" i="1"/>
  <c r="D27" i="2"/>
  <c r="D28" i="1"/>
  <c r="D28" i="2"/>
  <c r="D29" i="1"/>
  <c r="D29" i="2"/>
  <c r="D30" i="1"/>
  <c r="D30" i="2"/>
  <c r="D31" i="1"/>
  <c r="D31" i="2"/>
  <c r="D32" i="1"/>
  <c r="D32" i="2"/>
  <c r="D33" i="1"/>
  <c r="D33" i="2"/>
  <c r="D34" i="1"/>
  <c r="D34" i="2"/>
  <c r="D35" i="1"/>
  <c r="D35" i="2"/>
  <c r="D36" i="1"/>
  <c r="D36" i="2"/>
  <c r="D37" i="1"/>
  <c r="D37" i="2"/>
  <c r="D38" i="1"/>
  <c r="D38" i="2"/>
  <c r="D39" i="1"/>
  <c r="D39" i="2"/>
  <c r="D40" i="1"/>
  <c r="D40" i="2"/>
  <c r="D41" i="1"/>
  <c r="D41" i="2"/>
  <c r="D42" i="1"/>
  <c r="D42" i="2"/>
  <c r="D43" i="1"/>
  <c r="D43" i="2"/>
  <c r="D44" i="1"/>
  <c r="D44" i="2"/>
  <c r="D45" i="1"/>
  <c r="D45" i="2"/>
  <c r="D46" i="1"/>
  <c r="D46" i="2"/>
  <c r="D47" i="1"/>
  <c r="D47" i="2"/>
  <c r="D48" i="1"/>
  <c r="D48" i="2"/>
  <c r="D49" i="1"/>
  <c r="D49" i="2"/>
  <c r="D50" i="1"/>
  <c r="D50" i="2"/>
  <c r="D51" i="1"/>
  <c r="D51" i="2"/>
  <c r="D52" i="1"/>
  <c r="D52" i="2"/>
  <c r="D53" i="1"/>
  <c r="D53" i="2"/>
  <c r="D54" i="1"/>
  <c r="D54" i="2"/>
  <c r="D55" i="1"/>
  <c r="D55" i="2"/>
  <c r="D56" i="1"/>
  <c r="D56" i="2"/>
  <c r="D57" i="1"/>
  <c r="D57" i="2"/>
  <c r="D58" i="1"/>
  <c r="D58" i="2"/>
  <c r="D59" i="1"/>
  <c r="D59" i="2"/>
  <c r="D60" i="1"/>
  <c r="D60" i="2"/>
  <c r="D61" i="1"/>
  <c r="D61" i="2"/>
  <c r="D62" i="1"/>
  <c r="D62" i="2"/>
  <c r="D63" i="1"/>
  <c r="D63" i="2"/>
  <c r="D64" i="1"/>
  <c r="D64" i="2"/>
  <c r="D65" i="1"/>
  <c r="D65" i="2"/>
  <c r="D66" i="1"/>
  <c r="D66" i="2"/>
  <c r="D67" i="1"/>
  <c r="D67" i="2"/>
  <c r="D68" i="2"/>
  <c r="E7" i="1"/>
  <c r="E11" i="1"/>
  <c r="E11" i="2"/>
  <c r="E12" i="1"/>
  <c r="E12" i="2"/>
  <c r="E13" i="1"/>
  <c r="E13" i="2"/>
  <c r="E14" i="1"/>
  <c r="E14" i="2"/>
  <c r="E15" i="1"/>
  <c r="E15" i="2"/>
  <c r="E16" i="1"/>
  <c r="E16" i="2"/>
  <c r="E17" i="1"/>
  <c r="E17" i="2"/>
  <c r="E18" i="1"/>
  <c r="E18" i="2"/>
  <c r="E19" i="1"/>
  <c r="E19" i="2"/>
  <c r="E20" i="1"/>
  <c r="E20" i="2"/>
  <c r="E21" i="1"/>
  <c r="E21" i="2"/>
  <c r="E22" i="1"/>
  <c r="E22" i="2"/>
  <c r="E23" i="1"/>
  <c r="E23" i="2"/>
  <c r="E24" i="1"/>
  <c r="E24" i="2"/>
  <c r="E25" i="1"/>
  <c r="E25" i="2"/>
  <c r="E26" i="1"/>
  <c r="E26" i="2"/>
  <c r="E27" i="1"/>
  <c r="E27" i="2"/>
  <c r="E28" i="1"/>
  <c r="E28" i="2"/>
  <c r="E29" i="1"/>
  <c r="E29" i="2"/>
  <c r="E30" i="1"/>
  <c r="E30" i="2"/>
  <c r="E31" i="1"/>
  <c r="E31" i="2"/>
  <c r="E32" i="1"/>
  <c r="E32" i="2"/>
  <c r="E33" i="1"/>
  <c r="E33" i="2"/>
  <c r="E34" i="1"/>
  <c r="E34" i="2"/>
  <c r="E35" i="1"/>
  <c r="E35" i="2"/>
  <c r="E36" i="1"/>
  <c r="E36" i="2"/>
  <c r="E37" i="1"/>
  <c r="E37" i="2"/>
  <c r="E38" i="1"/>
  <c r="E38" i="2"/>
  <c r="E39" i="1"/>
  <c r="E39" i="2"/>
  <c r="E40" i="1"/>
  <c r="E40" i="2"/>
  <c r="E41" i="1"/>
  <c r="E41" i="2"/>
  <c r="E42" i="1"/>
  <c r="E42" i="2"/>
  <c r="E43" i="1"/>
  <c r="E43" i="2"/>
  <c r="E44" i="1"/>
  <c r="E44" i="2"/>
  <c r="E45" i="1"/>
  <c r="E45" i="2"/>
  <c r="E46" i="1"/>
  <c r="E46" i="2"/>
  <c r="E47" i="1"/>
  <c r="E47" i="2"/>
  <c r="E48" i="1"/>
  <c r="E48" i="2"/>
  <c r="E49" i="1"/>
  <c r="E49" i="2"/>
  <c r="E50" i="1"/>
  <c r="E50" i="2"/>
  <c r="E51" i="1"/>
  <c r="E51" i="2"/>
  <c r="E52" i="1"/>
  <c r="E52" i="2"/>
  <c r="E53" i="1"/>
  <c r="E53" i="2"/>
  <c r="E54" i="1"/>
  <c r="E54" i="2"/>
  <c r="E55" i="1"/>
  <c r="E55" i="2"/>
  <c r="E56" i="1"/>
  <c r="E56" i="2"/>
  <c r="E57" i="1"/>
  <c r="E57" i="2"/>
  <c r="E58" i="1"/>
  <c r="E58" i="2"/>
  <c r="E59" i="1"/>
  <c r="E59" i="2"/>
  <c r="E60" i="1"/>
  <c r="E60" i="2"/>
  <c r="E61" i="1"/>
  <c r="E61" i="2"/>
  <c r="E62" i="1"/>
  <c r="E62" i="2"/>
  <c r="E63" i="1"/>
  <c r="E63" i="2"/>
  <c r="E64" i="1"/>
  <c r="E64" i="2"/>
  <c r="E65" i="1"/>
  <c r="E65" i="2"/>
  <c r="E66" i="1"/>
  <c r="E66" i="2"/>
  <c r="E67" i="1"/>
  <c r="E67" i="2"/>
  <c r="E68" i="2"/>
  <c r="F69" i="2"/>
  <c r="B4" i="23"/>
  <c r="G7" i="1"/>
  <c r="G11" i="1"/>
  <c r="G11" i="2"/>
  <c r="G12" i="1"/>
  <c r="G12" i="2"/>
  <c r="G13" i="1"/>
  <c r="G13" i="2"/>
  <c r="G14" i="1"/>
  <c r="G14" i="2"/>
  <c r="G15" i="1"/>
  <c r="G15" i="2"/>
  <c r="G16" i="1"/>
  <c r="G16" i="2"/>
  <c r="G17" i="1"/>
  <c r="G17" i="2"/>
  <c r="G18" i="1"/>
  <c r="G18" i="2"/>
  <c r="G19" i="1"/>
  <c r="G19" i="2"/>
  <c r="G20" i="1"/>
  <c r="G20" i="2"/>
  <c r="G21" i="1"/>
  <c r="G21" i="2"/>
  <c r="G22" i="1"/>
  <c r="G22" i="2"/>
  <c r="G23" i="1"/>
  <c r="G23" i="2"/>
  <c r="G24" i="1"/>
  <c r="G24" i="2"/>
  <c r="G25" i="1"/>
  <c r="G25" i="2"/>
  <c r="G26" i="1"/>
  <c r="G26" i="2"/>
  <c r="G27" i="1"/>
  <c r="G27" i="2"/>
  <c r="G28" i="1"/>
  <c r="G28" i="2"/>
  <c r="G29" i="1"/>
  <c r="G29" i="2"/>
  <c r="G30" i="1"/>
  <c r="G30" i="2"/>
  <c r="G31" i="1"/>
  <c r="G31" i="2"/>
  <c r="G32" i="1"/>
  <c r="G32" i="2"/>
  <c r="G33" i="1"/>
  <c r="G33" i="2"/>
  <c r="G34" i="1"/>
  <c r="G34" i="2"/>
  <c r="G35" i="1"/>
  <c r="G35" i="2"/>
  <c r="G36" i="1"/>
  <c r="G36" i="2"/>
  <c r="G37" i="1"/>
  <c r="G37" i="2"/>
  <c r="G38" i="1"/>
  <c r="G38" i="2"/>
  <c r="G39" i="1"/>
  <c r="G39" i="2"/>
  <c r="G40" i="1"/>
  <c r="G40" i="2"/>
  <c r="G41" i="1"/>
  <c r="G41" i="2"/>
  <c r="G42" i="1"/>
  <c r="G42" i="2"/>
  <c r="G43" i="1"/>
  <c r="G43" i="2"/>
  <c r="G44" i="1"/>
  <c r="G44" i="2"/>
  <c r="G45" i="1"/>
  <c r="G45" i="2"/>
  <c r="G46" i="1"/>
  <c r="G46" i="2"/>
  <c r="G47" i="1"/>
  <c r="G47" i="2"/>
  <c r="G48" i="1"/>
  <c r="G48" i="2"/>
  <c r="G49" i="1"/>
  <c r="G49" i="2"/>
  <c r="G50" i="1"/>
  <c r="G50" i="2"/>
  <c r="G51" i="1"/>
  <c r="G51" i="2"/>
  <c r="G52" i="1"/>
  <c r="G52" i="2"/>
  <c r="G53" i="1"/>
  <c r="G53" i="2"/>
  <c r="G54" i="1"/>
  <c r="G54" i="2"/>
  <c r="G55" i="1"/>
  <c r="G55" i="2"/>
  <c r="G56" i="1"/>
  <c r="G56" i="2"/>
  <c r="G57" i="1"/>
  <c r="G57" i="2"/>
  <c r="G58" i="1"/>
  <c r="G58" i="2"/>
  <c r="G59" i="1"/>
  <c r="G59" i="2"/>
  <c r="G60" i="1"/>
  <c r="G60" i="2"/>
  <c r="G61" i="1"/>
  <c r="G61" i="2"/>
  <c r="G62" i="1"/>
  <c r="G62" i="2"/>
  <c r="G63" i="1"/>
  <c r="G63" i="2"/>
  <c r="G64" i="1"/>
  <c r="G64" i="2"/>
  <c r="G65" i="1"/>
  <c r="G65" i="2"/>
  <c r="G66" i="1"/>
  <c r="G66" i="2"/>
  <c r="G67" i="1"/>
  <c r="G67" i="2"/>
  <c r="G68" i="2"/>
  <c r="G69" i="2"/>
  <c r="C4" i="23"/>
  <c r="H7" i="1"/>
  <c r="H11" i="1"/>
  <c r="H11" i="2"/>
  <c r="H12" i="1"/>
  <c r="H12" i="2"/>
  <c r="H13" i="1"/>
  <c r="H13" i="2"/>
  <c r="H14" i="1"/>
  <c r="H14" i="2"/>
  <c r="H15" i="1"/>
  <c r="H15" i="2"/>
  <c r="H16" i="1"/>
  <c r="H16" i="2"/>
  <c r="H17" i="1"/>
  <c r="H17" i="2"/>
  <c r="H18" i="1"/>
  <c r="H18" i="2"/>
  <c r="H19" i="1"/>
  <c r="H19" i="2"/>
  <c r="H20" i="1"/>
  <c r="H20" i="2"/>
  <c r="H21" i="1"/>
  <c r="H21" i="2"/>
  <c r="H22" i="1"/>
  <c r="H22" i="2"/>
  <c r="H23" i="1"/>
  <c r="H23" i="2"/>
  <c r="H24" i="1"/>
  <c r="H24" i="2"/>
  <c r="H25" i="1"/>
  <c r="H25" i="2"/>
  <c r="H26" i="1"/>
  <c r="H26" i="2"/>
  <c r="H27" i="1"/>
  <c r="H27" i="2"/>
  <c r="H28" i="1"/>
  <c r="H28" i="2"/>
  <c r="H29" i="1"/>
  <c r="H29" i="2"/>
  <c r="H30" i="1"/>
  <c r="H30" i="2"/>
  <c r="H31" i="1"/>
  <c r="H31" i="2"/>
  <c r="H32" i="1"/>
  <c r="H32" i="2"/>
  <c r="H33" i="1"/>
  <c r="H33" i="2"/>
  <c r="H34" i="1"/>
  <c r="H34" i="2"/>
  <c r="H35" i="1"/>
  <c r="H35" i="2"/>
  <c r="H36" i="1"/>
  <c r="H36" i="2"/>
  <c r="H37" i="1"/>
  <c r="H37" i="2"/>
  <c r="H38" i="1"/>
  <c r="H38" i="2"/>
  <c r="H39" i="1"/>
  <c r="H39" i="2"/>
  <c r="H40" i="1"/>
  <c r="H40" i="2"/>
  <c r="H41" i="1"/>
  <c r="H41" i="2"/>
  <c r="H42" i="1"/>
  <c r="H42" i="2"/>
  <c r="H43" i="1"/>
  <c r="H43" i="2"/>
  <c r="H44" i="1"/>
  <c r="H44" i="2"/>
  <c r="H45" i="1"/>
  <c r="H45" i="2"/>
  <c r="H46" i="1"/>
  <c r="H46" i="2"/>
  <c r="H47" i="1"/>
  <c r="H47" i="2"/>
  <c r="H48" i="1"/>
  <c r="H48" i="2"/>
  <c r="H49" i="1"/>
  <c r="H49" i="2"/>
  <c r="H50" i="1"/>
  <c r="H50" i="2"/>
  <c r="H51" i="1"/>
  <c r="H51" i="2"/>
  <c r="H52" i="1"/>
  <c r="H52" i="2"/>
  <c r="H53" i="1"/>
  <c r="H53" i="2"/>
  <c r="H54" i="1"/>
  <c r="H54" i="2"/>
  <c r="H55" i="1"/>
  <c r="H55" i="2"/>
  <c r="H56" i="1"/>
  <c r="H56" i="2"/>
  <c r="H57" i="1"/>
  <c r="H57" i="2"/>
  <c r="H58" i="1"/>
  <c r="H58" i="2"/>
  <c r="H59" i="1"/>
  <c r="H59" i="2"/>
  <c r="H60" i="1"/>
  <c r="H60" i="2"/>
  <c r="H61" i="1"/>
  <c r="H61" i="2"/>
  <c r="H62" i="1"/>
  <c r="H62" i="2"/>
  <c r="H63" i="1"/>
  <c r="H63" i="2"/>
  <c r="H64" i="1"/>
  <c r="H64" i="2"/>
  <c r="H65" i="1"/>
  <c r="H65" i="2"/>
  <c r="H66" i="1"/>
  <c r="H66" i="2"/>
  <c r="H67" i="1"/>
  <c r="H67" i="2"/>
  <c r="H68" i="2"/>
  <c r="H69" i="2"/>
  <c r="D4" i="23"/>
  <c r="I7" i="1"/>
  <c r="I11" i="1"/>
  <c r="I11" i="2"/>
  <c r="I12" i="1"/>
  <c r="I12" i="2"/>
  <c r="I13" i="1"/>
  <c r="I13" i="2"/>
  <c r="I14" i="1"/>
  <c r="I14" i="2"/>
  <c r="I15" i="1"/>
  <c r="I15" i="2"/>
  <c r="I16" i="1"/>
  <c r="I16" i="2"/>
  <c r="I17" i="1"/>
  <c r="I17" i="2"/>
  <c r="I18" i="1"/>
  <c r="I18" i="2"/>
  <c r="I19" i="1"/>
  <c r="I19" i="2"/>
  <c r="I20" i="1"/>
  <c r="I20" i="2"/>
  <c r="I21" i="1"/>
  <c r="I21" i="2"/>
  <c r="I22" i="1"/>
  <c r="I22" i="2"/>
  <c r="I23" i="1"/>
  <c r="I23" i="2"/>
  <c r="I24" i="1"/>
  <c r="I24" i="2"/>
  <c r="I25" i="1"/>
  <c r="I25" i="2"/>
  <c r="I26" i="1"/>
  <c r="I26" i="2"/>
  <c r="I27" i="1"/>
  <c r="I27" i="2"/>
  <c r="I28" i="1"/>
  <c r="I28" i="2"/>
  <c r="I29" i="1"/>
  <c r="I29" i="2"/>
  <c r="I30" i="1"/>
  <c r="I30" i="2"/>
  <c r="I31" i="1"/>
  <c r="I31" i="2"/>
  <c r="I32" i="1"/>
  <c r="I32" i="2"/>
  <c r="I33" i="1"/>
  <c r="I33" i="2"/>
  <c r="I34" i="1"/>
  <c r="I34" i="2"/>
  <c r="I35" i="1"/>
  <c r="I35" i="2"/>
  <c r="I36" i="1"/>
  <c r="I36" i="2"/>
  <c r="I37" i="1"/>
  <c r="I37" i="2"/>
  <c r="I38" i="1"/>
  <c r="I38" i="2"/>
  <c r="I39" i="1"/>
  <c r="I39" i="2"/>
  <c r="I40" i="1"/>
  <c r="I40" i="2"/>
  <c r="I41" i="1"/>
  <c r="I41" i="2"/>
  <c r="I42" i="1"/>
  <c r="I42" i="2"/>
  <c r="I43" i="1"/>
  <c r="I43" i="2"/>
  <c r="I44" i="1"/>
  <c r="I44" i="2"/>
  <c r="I45" i="1"/>
  <c r="I45" i="2"/>
  <c r="I46" i="1"/>
  <c r="I46" i="2"/>
  <c r="I47" i="1"/>
  <c r="I47" i="2"/>
  <c r="I48" i="1"/>
  <c r="I48" i="2"/>
  <c r="I49" i="1"/>
  <c r="I49" i="2"/>
  <c r="I50" i="1"/>
  <c r="I50" i="2"/>
  <c r="I51" i="1"/>
  <c r="I51" i="2"/>
  <c r="I52" i="1"/>
  <c r="I52" i="2"/>
  <c r="I53" i="1"/>
  <c r="I53" i="2"/>
  <c r="I54" i="1"/>
  <c r="I54" i="2"/>
  <c r="I55" i="1"/>
  <c r="I55" i="2"/>
  <c r="I56" i="1"/>
  <c r="I56" i="2"/>
  <c r="I57" i="1"/>
  <c r="I57" i="2"/>
  <c r="I58" i="1"/>
  <c r="I58" i="2"/>
  <c r="I59" i="1"/>
  <c r="I59" i="2"/>
  <c r="I60" i="1"/>
  <c r="I60" i="2"/>
  <c r="I61" i="1"/>
  <c r="I61" i="2"/>
  <c r="I62" i="1"/>
  <c r="I62" i="2"/>
  <c r="I63" i="1"/>
  <c r="I63" i="2"/>
  <c r="I64" i="1"/>
  <c r="I64" i="2"/>
  <c r="I65" i="1"/>
  <c r="I65" i="2"/>
  <c r="I66" i="1"/>
  <c r="I66" i="2"/>
  <c r="I67" i="1"/>
  <c r="I67" i="2"/>
  <c r="I68" i="2"/>
  <c r="I69" i="2"/>
  <c r="E4" i="23"/>
  <c r="G4" i="23"/>
  <c r="F4" i="23"/>
  <c r="H4" i="23"/>
  <c r="J7" i="1"/>
  <c r="J11" i="1"/>
  <c r="J11" i="2"/>
  <c r="J12" i="1"/>
  <c r="J12" i="2"/>
  <c r="J13" i="1"/>
  <c r="J13" i="2"/>
  <c r="J14" i="1"/>
  <c r="J14" i="2"/>
  <c r="J15" i="1"/>
  <c r="J15" i="2"/>
  <c r="J16" i="1"/>
  <c r="J16" i="2"/>
  <c r="J17" i="1"/>
  <c r="J17" i="2"/>
  <c r="J18" i="1"/>
  <c r="J18" i="2"/>
  <c r="J19" i="1"/>
  <c r="J19" i="2"/>
  <c r="J20" i="1"/>
  <c r="J20" i="2"/>
  <c r="J21" i="1"/>
  <c r="J21" i="2"/>
  <c r="J22" i="1"/>
  <c r="J22" i="2"/>
  <c r="J23" i="1"/>
  <c r="J23" i="2"/>
  <c r="J24" i="1"/>
  <c r="J24" i="2"/>
  <c r="J25" i="1"/>
  <c r="J25" i="2"/>
  <c r="J26" i="1"/>
  <c r="J26" i="2"/>
  <c r="J27" i="1"/>
  <c r="J27" i="2"/>
  <c r="J28" i="1"/>
  <c r="J28" i="2"/>
  <c r="J29" i="1"/>
  <c r="J29" i="2"/>
  <c r="J30" i="1"/>
  <c r="J30" i="2"/>
  <c r="J31" i="1"/>
  <c r="J31" i="2"/>
  <c r="J32" i="1"/>
  <c r="J32" i="2"/>
  <c r="J33" i="1"/>
  <c r="J33" i="2"/>
  <c r="J34" i="1"/>
  <c r="J34" i="2"/>
  <c r="J35" i="1"/>
  <c r="J35" i="2"/>
  <c r="J36" i="1"/>
  <c r="J36" i="2"/>
  <c r="J37" i="1"/>
  <c r="J37" i="2"/>
  <c r="J38" i="1"/>
  <c r="J38" i="2"/>
  <c r="J39" i="1"/>
  <c r="J39" i="2"/>
  <c r="J40" i="1"/>
  <c r="J40" i="2"/>
  <c r="J41" i="1"/>
  <c r="J41" i="2"/>
  <c r="J42" i="1"/>
  <c r="J42" i="2"/>
  <c r="J43" i="1"/>
  <c r="J43" i="2"/>
  <c r="J44" i="1"/>
  <c r="J44" i="2"/>
  <c r="J45" i="1"/>
  <c r="J45" i="2"/>
  <c r="J46" i="1"/>
  <c r="J46" i="2"/>
  <c r="J47" i="1"/>
  <c r="J47" i="2"/>
  <c r="J48" i="1"/>
  <c r="J48" i="2"/>
  <c r="J49" i="1"/>
  <c r="J49" i="2"/>
  <c r="J50" i="1"/>
  <c r="J50" i="2"/>
  <c r="J51" i="1"/>
  <c r="J51" i="2"/>
  <c r="J52" i="1"/>
  <c r="J52" i="2"/>
  <c r="J53" i="1"/>
  <c r="J53" i="2"/>
  <c r="J54" i="1"/>
  <c r="J54" i="2"/>
  <c r="J55" i="1"/>
  <c r="J55" i="2"/>
  <c r="J56" i="1"/>
  <c r="J56" i="2"/>
  <c r="J57" i="1"/>
  <c r="J57" i="2"/>
  <c r="J58" i="1"/>
  <c r="J58" i="2"/>
  <c r="J59" i="1"/>
  <c r="J59" i="2"/>
  <c r="J60" i="1"/>
  <c r="J60" i="2"/>
  <c r="J61" i="1"/>
  <c r="J61" i="2"/>
  <c r="J62" i="1"/>
  <c r="J62" i="2"/>
  <c r="J63" i="1"/>
  <c r="J63" i="2"/>
  <c r="J64" i="1"/>
  <c r="J64" i="2"/>
  <c r="J65" i="1"/>
  <c r="J65" i="2"/>
  <c r="J66" i="1"/>
  <c r="J66" i="2"/>
  <c r="J67" i="1"/>
  <c r="J67" i="2"/>
  <c r="J68" i="2"/>
  <c r="J69" i="2"/>
  <c r="B5" i="23"/>
  <c r="K7" i="1"/>
  <c r="K11" i="1"/>
  <c r="K11" i="2"/>
  <c r="K12" i="1"/>
  <c r="K12" i="2"/>
  <c r="K13" i="1"/>
  <c r="K13" i="2"/>
  <c r="K14" i="1"/>
  <c r="K14" i="2"/>
  <c r="K15" i="1"/>
  <c r="K15" i="2"/>
  <c r="K16" i="1"/>
  <c r="K16" i="2"/>
  <c r="K17" i="1"/>
  <c r="K17" i="2"/>
  <c r="K18" i="1"/>
  <c r="K18" i="2"/>
  <c r="K19" i="1"/>
  <c r="K19" i="2"/>
  <c r="K20" i="1"/>
  <c r="K20" i="2"/>
  <c r="K21" i="1"/>
  <c r="K21" i="2"/>
  <c r="K22" i="1"/>
  <c r="K22" i="2"/>
  <c r="K23" i="1"/>
  <c r="K23" i="2"/>
  <c r="K24" i="1"/>
  <c r="K24" i="2"/>
  <c r="K25" i="1"/>
  <c r="K25" i="2"/>
  <c r="K26" i="1"/>
  <c r="K26" i="2"/>
  <c r="K27" i="1"/>
  <c r="K27" i="2"/>
  <c r="K28" i="1"/>
  <c r="K28" i="2"/>
  <c r="K29" i="1"/>
  <c r="K29" i="2"/>
  <c r="K30" i="1"/>
  <c r="K30" i="2"/>
  <c r="K31" i="1"/>
  <c r="K31" i="2"/>
  <c r="K32" i="1"/>
  <c r="K32" i="2"/>
  <c r="K33" i="1"/>
  <c r="K33" i="2"/>
  <c r="K34" i="1"/>
  <c r="K34" i="2"/>
  <c r="K35" i="1"/>
  <c r="K35" i="2"/>
  <c r="K36" i="1"/>
  <c r="K36" i="2"/>
  <c r="K37" i="1"/>
  <c r="K37" i="2"/>
  <c r="K38" i="1"/>
  <c r="K38" i="2"/>
  <c r="K39" i="1"/>
  <c r="K39" i="2"/>
  <c r="K40" i="1"/>
  <c r="K40" i="2"/>
  <c r="K41" i="1"/>
  <c r="K41" i="2"/>
  <c r="K42" i="1"/>
  <c r="K42" i="2"/>
  <c r="K43" i="1"/>
  <c r="K43" i="2"/>
  <c r="K44" i="1"/>
  <c r="K44" i="2"/>
  <c r="K45" i="1"/>
  <c r="K45" i="2"/>
  <c r="K46" i="1"/>
  <c r="K46" i="2"/>
  <c r="K47" i="1"/>
  <c r="K47" i="2"/>
  <c r="K48" i="1"/>
  <c r="K48" i="2"/>
  <c r="K49" i="1"/>
  <c r="K49" i="2"/>
  <c r="K50" i="1"/>
  <c r="K50" i="2"/>
  <c r="K51" i="1"/>
  <c r="K51" i="2"/>
  <c r="K52" i="1"/>
  <c r="K52" i="2"/>
  <c r="K53" i="1"/>
  <c r="K53" i="2"/>
  <c r="K54" i="1"/>
  <c r="K54" i="2"/>
  <c r="K55" i="1"/>
  <c r="K55" i="2"/>
  <c r="K56" i="1"/>
  <c r="K56" i="2"/>
  <c r="K57" i="1"/>
  <c r="K57" i="2"/>
  <c r="K58" i="1"/>
  <c r="K58" i="2"/>
  <c r="K59" i="1"/>
  <c r="K59" i="2"/>
  <c r="K60" i="1"/>
  <c r="K60" i="2"/>
  <c r="K61" i="1"/>
  <c r="K61" i="2"/>
  <c r="K62" i="1"/>
  <c r="K62" i="2"/>
  <c r="K63" i="1"/>
  <c r="K63" i="2"/>
  <c r="K64" i="1"/>
  <c r="K64" i="2"/>
  <c r="K65" i="1"/>
  <c r="K65" i="2"/>
  <c r="K66" i="1"/>
  <c r="K66" i="2"/>
  <c r="K67" i="1"/>
  <c r="K67" i="2"/>
  <c r="K68" i="2"/>
  <c r="K69" i="2"/>
  <c r="C5" i="23"/>
  <c r="L7" i="1"/>
  <c r="L11" i="1"/>
  <c r="L11" i="2"/>
  <c r="L12" i="1"/>
  <c r="L12" i="2"/>
  <c r="L13" i="1"/>
  <c r="L13" i="2"/>
  <c r="L14" i="1"/>
  <c r="L14" i="2"/>
  <c r="L15" i="1"/>
  <c r="L15" i="2"/>
  <c r="L16" i="1"/>
  <c r="L16" i="2"/>
  <c r="L17" i="1"/>
  <c r="L17" i="2"/>
  <c r="L18" i="1"/>
  <c r="L18" i="2"/>
  <c r="L19" i="1"/>
  <c r="L19" i="2"/>
  <c r="L20" i="1"/>
  <c r="L20" i="2"/>
  <c r="L21" i="1"/>
  <c r="L21" i="2"/>
  <c r="L22" i="1"/>
  <c r="L22" i="2"/>
  <c r="L23" i="1"/>
  <c r="L23" i="2"/>
  <c r="L24" i="1"/>
  <c r="L24" i="2"/>
  <c r="L25" i="1"/>
  <c r="L25" i="2"/>
  <c r="L26" i="1"/>
  <c r="L26" i="2"/>
  <c r="L27" i="1"/>
  <c r="L27" i="2"/>
  <c r="L28" i="1"/>
  <c r="L28" i="2"/>
  <c r="L29" i="1"/>
  <c r="L29" i="2"/>
  <c r="L30" i="1"/>
  <c r="L30" i="2"/>
  <c r="L31" i="1"/>
  <c r="L31" i="2"/>
  <c r="L32" i="1"/>
  <c r="L32" i="2"/>
  <c r="L33" i="1"/>
  <c r="L33" i="2"/>
  <c r="L34" i="1"/>
  <c r="L34" i="2"/>
  <c r="L35" i="1"/>
  <c r="L35" i="2"/>
  <c r="L36" i="1"/>
  <c r="L36" i="2"/>
  <c r="L37" i="1"/>
  <c r="L37" i="2"/>
  <c r="L38" i="1"/>
  <c r="L38" i="2"/>
  <c r="L39" i="1"/>
  <c r="L39" i="2"/>
  <c r="L40" i="1"/>
  <c r="L40" i="2"/>
  <c r="L41" i="1"/>
  <c r="L41" i="2"/>
  <c r="L42" i="1"/>
  <c r="L42" i="2"/>
  <c r="L43" i="1"/>
  <c r="L43" i="2"/>
  <c r="L44" i="1"/>
  <c r="L44" i="2"/>
  <c r="L45" i="1"/>
  <c r="L45" i="2"/>
  <c r="L46" i="1"/>
  <c r="L46" i="2"/>
  <c r="L47" i="1"/>
  <c r="L47" i="2"/>
  <c r="L48" i="1"/>
  <c r="L48" i="2"/>
  <c r="L49" i="1"/>
  <c r="L49" i="2"/>
  <c r="L50" i="1"/>
  <c r="L50" i="2"/>
  <c r="L51" i="1"/>
  <c r="L51" i="2"/>
  <c r="L52" i="1"/>
  <c r="L52" i="2"/>
  <c r="L53" i="1"/>
  <c r="L53" i="2"/>
  <c r="L54" i="1"/>
  <c r="L54" i="2"/>
  <c r="L55" i="1"/>
  <c r="L55" i="2"/>
  <c r="L56" i="1"/>
  <c r="L56" i="2"/>
  <c r="L57" i="1"/>
  <c r="L57" i="2"/>
  <c r="L58" i="1"/>
  <c r="L58" i="2"/>
  <c r="L59" i="1"/>
  <c r="L59" i="2"/>
  <c r="L60" i="1"/>
  <c r="L60" i="2"/>
  <c r="L61" i="1"/>
  <c r="L61" i="2"/>
  <c r="L62" i="1"/>
  <c r="L62" i="2"/>
  <c r="L63" i="1"/>
  <c r="L63" i="2"/>
  <c r="L64" i="1"/>
  <c r="L64" i="2"/>
  <c r="L65" i="1"/>
  <c r="L65" i="2"/>
  <c r="L66" i="1"/>
  <c r="L66" i="2"/>
  <c r="L67" i="1"/>
  <c r="L67" i="2"/>
  <c r="L68" i="2"/>
  <c r="L69" i="2"/>
  <c r="D5" i="23"/>
  <c r="M7" i="1"/>
  <c r="M11" i="1"/>
  <c r="M11" i="2"/>
  <c r="M12" i="1"/>
  <c r="M12" i="2"/>
  <c r="M13" i="1"/>
  <c r="M13" i="2"/>
  <c r="M14" i="1"/>
  <c r="M14" i="2"/>
  <c r="M15" i="1"/>
  <c r="M15" i="2"/>
  <c r="M16" i="1"/>
  <c r="M16" i="2"/>
  <c r="M17" i="1"/>
  <c r="M17" i="2"/>
  <c r="M18" i="1"/>
  <c r="M18" i="2"/>
  <c r="M19" i="1"/>
  <c r="M19" i="2"/>
  <c r="M20" i="1"/>
  <c r="M20" i="2"/>
  <c r="M21" i="1"/>
  <c r="M21" i="2"/>
  <c r="M22" i="1"/>
  <c r="M22" i="2"/>
  <c r="M23" i="1"/>
  <c r="M23" i="2"/>
  <c r="M24" i="1"/>
  <c r="M24" i="2"/>
  <c r="M25" i="1"/>
  <c r="M25" i="2"/>
  <c r="M26" i="1"/>
  <c r="M26" i="2"/>
  <c r="M27" i="1"/>
  <c r="M27" i="2"/>
  <c r="M28" i="1"/>
  <c r="M28" i="2"/>
  <c r="M29" i="1"/>
  <c r="M29" i="2"/>
  <c r="M30" i="1"/>
  <c r="M30" i="2"/>
  <c r="M31" i="1"/>
  <c r="M31" i="2"/>
  <c r="M32" i="1"/>
  <c r="M32" i="2"/>
  <c r="M33" i="1"/>
  <c r="M33" i="2"/>
  <c r="M34" i="1"/>
  <c r="M34" i="2"/>
  <c r="M35" i="1"/>
  <c r="M35" i="2"/>
  <c r="M36" i="1"/>
  <c r="M36" i="2"/>
  <c r="M37" i="1"/>
  <c r="M37" i="2"/>
  <c r="M38" i="1"/>
  <c r="M38" i="2"/>
  <c r="M39" i="1"/>
  <c r="M39" i="2"/>
  <c r="M40" i="1"/>
  <c r="M40" i="2"/>
  <c r="M41" i="1"/>
  <c r="M41" i="2"/>
  <c r="M42" i="1"/>
  <c r="M42" i="2"/>
  <c r="M43" i="1"/>
  <c r="M43" i="2"/>
  <c r="M44" i="1"/>
  <c r="M44" i="2"/>
  <c r="M45" i="1"/>
  <c r="M45" i="2"/>
  <c r="M46" i="1"/>
  <c r="M46" i="2"/>
  <c r="M47" i="1"/>
  <c r="M47" i="2"/>
  <c r="M48" i="1"/>
  <c r="M48" i="2"/>
  <c r="M49" i="1"/>
  <c r="M49" i="2"/>
  <c r="M50" i="1"/>
  <c r="M50" i="2"/>
  <c r="M51" i="1"/>
  <c r="M51" i="2"/>
  <c r="M52" i="1"/>
  <c r="M52" i="2"/>
  <c r="M53" i="1"/>
  <c r="M53" i="2"/>
  <c r="M54" i="1"/>
  <c r="M54" i="2"/>
  <c r="M55" i="1"/>
  <c r="M55" i="2"/>
  <c r="M56" i="1"/>
  <c r="M56" i="2"/>
  <c r="M57" i="1"/>
  <c r="M57" i="2"/>
  <c r="M58" i="1"/>
  <c r="M58" i="2"/>
  <c r="M59" i="1"/>
  <c r="M59" i="2"/>
  <c r="M60" i="1"/>
  <c r="M60" i="2"/>
  <c r="M61" i="1"/>
  <c r="M61" i="2"/>
  <c r="M62" i="1"/>
  <c r="M62" i="2"/>
  <c r="M63" i="1"/>
  <c r="M63" i="2"/>
  <c r="M64" i="1"/>
  <c r="M64" i="2"/>
  <c r="M65" i="1"/>
  <c r="M65" i="2"/>
  <c r="M66" i="1"/>
  <c r="M66" i="2"/>
  <c r="M67" i="1"/>
  <c r="M67" i="2"/>
  <c r="M68" i="2"/>
  <c r="M69" i="2"/>
  <c r="E5" i="23"/>
  <c r="G5" i="23"/>
  <c r="F5" i="23"/>
  <c r="H5" i="23"/>
  <c r="N7" i="1"/>
  <c r="N11" i="1"/>
  <c r="N11" i="2"/>
  <c r="N12" i="1"/>
  <c r="N12" i="2"/>
  <c r="N13" i="1"/>
  <c r="N13" i="2"/>
  <c r="N14" i="1"/>
  <c r="N14" i="2"/>
  <c r="N15" i="1"/>
  <c r="N15" i="2"/>
  <c r="N16" i="1"/>
  <c r="N16" i="2"/>
  <c r="N17" i="1"/>
  <c r="N17" i="2"/>
  <c r="N18" i="1"/>
  <c r="N18" i="2"/>
  <c r="N19" i="1"/>
  <c r="N19" i="2"/>
  <c r="N20" i="1"/>
  <c r="N20" i="2"/>
  <c r="N21" i="1"/>
  <c r="N21" i="2"/>
  <c r="N22" i="1"/>
  <c r="N22" i="2"/>
  <c r="N23" i="1"/>
  <c r="N23" i="2"/>
  <c r="N24" i="1"/>
  <c r="N24" i="2"/>
  <c r="N25" i="1"/>
  <c r="N25" i="2"/>
  <c r="N26" i="1"/>
  <c r="N26" i="2"/>
  <c r="N27" i="1"/>
  <c r="N27" i="2"/>
  <c r="N28" i="1"/>
  <c r="N28" i="2"/>
  <c r="N29" i="1"/>
  <c r="N29" i="2"/>
  <c r="N30" i="1"/>
  <c r="N30" i="2"/>
  <c r="N31" i="1"/>
  <c r="N31" i="2"/>
  <c r="N32" i="1"/>
  <c r="N32" i="2"/>
  <c r="N33" i="1"/>
  <c r="N33" i="2"/>
  <c r="N34" i="1"/>
  <c r="N34" i="2"/>
  <c r="N35" i="1"/>
  <c r="N35" i="2"/>
  <c r="N36" i="1"/>
  <c r="N36" i="2"/>
  <c r="N37" i="1"/>
  <c r="N37" i="2"/>
  <c r="N38" i="1"/>
  <c r="N38" i="2"/>
  <c r="N39" i="1"/>
  <c r="N39" i="2"/>
  <c r="N40" i="1"/>
  <c r="N40" i="2"/>
  <c r="N41" i="1"/>
  <c r="N41" i="2"/>
  <c r="N42" i="1"/>
  <c r="N42" i="2"/>
  <c r="N43" i="1"/>
  <c r="N43" i="2"/>
  <c r="N44" i="1"/>
  <c r="N44" i="2"/>
  <c r="N45" i="1"/>
  <c r="N45" i="2"/>
  <c r="N46" i="1"/>
  <c r="N46" i="2"/>
  <c r="N47" i="1"/>
  <c r="N47" i="2"/>
  <c r="N48" i="1"/>
  <c r="N48" i="2"/>
  <c r="N49" i="1"/>
  <c r="N49" i="2"/>
  <c r="N50" i="1"/>
  <c r="N50" i="2"/>
  <c r="N51" i="1"/>
  <c r="N51" i="2"/>
  <c r="N52" i="1"/>
  <c r="N52" i="2"/>
  <c r="N53" i="1"/>
  <c r="N53" i="2"/>
  <c r="N54" i="1"/>
  <c r="N54" i="2"/>
  <c r="N55" i="1"/>
  <c r="N55" i="2"/>
  <c r="N56" i="1"/>
  <c r="N56" i="2"/>
  <c r="N57" i="1"/>
  <c r="N57" i="2"/>
  <c r="N58" i="1"/>
  <c r="N58" i="2"/>
  <c r="N59" i="1"/>
  <c r="N59" i="2"/>
  <c r="N60" i="1"/>
  <c r="N60" i="2"/>
  <c r="N61" i="1"/>
  <c r="N61" i="2"/>
  <c r="N62" i="1"/>
  <c r="N62" i="2"/>
  <c r="N63" i="1"/>
  <c r="N63" i="2"/>
  <c r="N64" i="1"/>
  <c r="N64" i="2"/>
  <c r="N65" i="1"/>
  <c r="N65" i="2"/>
  <c r="N66" i="1"/>
  <c r="N66" i="2"/>
  <c r="N67" i="1"/>
  <c r="N67" i="2"/>
  <c r="N68" i="2"/>
  <c r="N69" i="2"/>
  <c r="B6" i="23"/>
  <c r="O7" i="1"/>
  <c r="O11" i="1"/>
  <c r="O11" i="2"/>
  <c r="O12" i="1"/>
  <c r="O12" i="2"/>
  <c r="O13" i="1"/>
  <c r="O13" i="2"/>
  <c r="O14" i="1"/>
  <c r="O14" i="2"/>
  <c r="O15" i="1"/>
  <c r="O15" i="2"/>
  <c r="O16" i="1"/>
  <c r="O16" i="2"/>
  <c r="O17" i="1"/>
  <c r="O17" i="2"/>
  <c r="O18" i="1"/>
  <c r="O18" i="2"/>
  <c r="O19" i="1"/>
  <c r="O19" i="2"/>
  <c r="O20" i="1"/>
  <c r="O20" i="2"/>
  <c r="O21" i="1"/>
  <c r="O21" i="2"/>
  <c r="O22" i="1"/>
  <c r="O22" i="2"/>
  <c r="O23" i="1"/>
  <c r="O23" i="2"/>
  <c r="O24" i="1"/>
  <c r="O24" i="2"/>
  <c r="O25" i="1"/>
  <c r="O25" i="2"/>
  <c r="O26" i="1"/>
  <c r="O26" i="2"/>
  <c r="O27" i="1"/>
  <c r="O27" i="2"/>
  <c r="O28" i="1"/>
  <c r="O28" i="2"/>
  <c r="O29" i="1"/>
  <c r="O29" i="2"/>
  <c r="O30" i="1"/>
  <c r="O30" i="2"/>
  <c r="O31" i="1"/>
  <c r="O31" i="2"/>
  <c r="O32" i="1"/>
  <c r="O32" i="2"/>
  <c r="O33" i="1"/>
  <c r="O33" i="2"/>
  <c r="O34" i="1"/>
  <c r="O34" i="2"/>
  <c r="O35" i="1"/>
  <c r="O35" i="2"/>
  <c r="O36" i="1"/>
  <c r="O36" i="2"/>
  <c r="O37" i="1"/>
  <c r="O37" i="2"/>
  <c r="O38" i="1"/>
  <c r="O38" i="2"/>
  <c r="O39" i="1"/>
  <c r="O39" i="2"/>
  <c r="O40" i="1"/>
  <c r="O40" i="2"/>
  <c r="O41" i="1"/>
  <c r="O41" i="2"/>
  <c r="O42" i="1"/>
  <c r="O42" i="2"/>
  <c r="O43" i="1"/>
  <c r="O43" i="2"/>
  <c r="O44" i="1"/>
  <c r="O44" i="2"/>
  <c r="O45" i="1"/>
  <c r="O45" i="2"/>
  <c r="O46" i="1"/>
  <c r="O46" i="2"/>
  <c r="O47" i="1"/>
  <c r="O47" i="2"/>
  <c r="O48" i="1"/>
  <c r="O48" i="2"/>
  <c r="O49" i="1"/>
  <c r="O49" i="2"/>
  <c r="O50" i="1"/>
  <c r="O50" i="2"/>
  <c r="O51" i="1"/>
  <c r="O51" i="2"/>
  <c r="O52" i="1"/>
  <c r="O52" i="2"/>
  <c r="O53" i="1"/>
  <c r="O53" i="2"/>
  <c r="O54" i="1"/>
  <c r="O54" i="2"/>
  <c r="O55" i="1"/>
  <c r="O55" i="2"/>
  <c r="O56" i="1"/>
  <c r="O56" i="2"/>
  <c r="O57" i="1"/>
  <c r="O57" i="2"/>
  <c r="O58" i="1"/>
  <c r="O58" i="2"/>
  <c r="O59" i="1"/>
  <c r="O59" i="2"/>
  <c r="O60" i="1"/>
  <c r="O60" i="2"/>
  <c r="O61" i="1"/>
  <c r="O61" i="2"/>
  <c r="O62" i="1"/>
  <c r="O62" i="2"/>
  <c r="O63" i="1"/>
  <c r="O63" i="2"/>
  <c r="O64" i="1"/>
  <c r="O64" i="2"/>
  <c r="O65" i="1"/>
  <c r="O65" i="2"/>
  <c r="O66" i="1"/>
  <c r="O66" i="2"/>
  <c r="O67" i="1"/>
  <c r="O67" i="2"/>
  <c r="O68" i="2"/>
  <c r="O69" i="2"/>
  <c r="C6" i="23"/>
  <c r="P7" i="1"/>
  <c r="P11" i="1"/>
  <c r="P11" i="2"/>
  <c r="P12" i="1"/>
  <c r="P12" i="2"/>
  <c r="P13" i="1"/>
  <c r="P13" i="2"/>
  <c r="P14" i="1"/>
  <c r="P14" i="2"/>
  <c r="P15" i="1"/>
  <c r="P15" i="2"/>
  <c r="P16" i="1"/>
  <c r="P16" i="2"/>
  <c r="P17" i="1"/>
  <c r="P17" i="2"/>
  <c r="P18" i="1"/>
  <c r="P18" i="2"/>
  <c r="P19" i="1"/>
  <c r="P19" i="2"/>
  <c r="P20" i="1"/>
  <c r="P20" i="2"/>
  <c r="P21" i="1"/>
  <c r="P21" i="2"/>
  <c r="P22" i="1"/>
  <c r="P22" i="2"/>
  <c r="P23" i="1"/>
  <c r="P23" i="2"/>
  <c r="P24" i="1"/>
  <c r="P24" i="2"/>
  <c r="P25" i="1"/>
  <c r="P25" i="2"/>
  <c r="P26" i="1"/>
  <c r="P26" i="2"/>
  <c r="P27" i="1"/>
  <c r="P27" i="2"/>
  <c r="P28" i="1"/>
  <c r="P28" i="2"/>
  <c r="P29" i="1"/>
  <c r="P29" i="2"/>
  <c r="P30" i="1"/>
  <c r="P30" i="2"/>
  <c r="P31" i="1"/>
  <c r="P31" i="2"/>
  <c r="P32" i="1"/>
  <c r="P32" i="2"/>
  <c r="P33" i="1"/>
  <c r="P33" i="2"/>
  <c r="P34" i="1"/>
  <c r="P34" i="2"/>
  <c r="P35" i="1"/>
  <c r="P35" i="2"/>
  <c r="P36" i="1"/>
  <c r="P36" i="2"/>
  <c r="P37" i="1"/>
  <c r="P37" i="2"/>
  <c r="P38" i="1"/>
  <c r="P38" i="2"/>
  <c r="P39" i="1"/>
  <c r="P39" i="2"/>
  <c r="P40" i="1"/>
  <c r="P40" i="2"/>
  <c r="P41" i="1"/>
  <c r="P41" i="2"/>
  <c r="P42" i="1"/>
  <c r="P42" i="2"/>
  <c r="P43" i="1"/>
  <c r="P43" i="2"/>
  <c r="P44" i="1"/>
  <c r="P44" i="2"/>
  <c r="P45" i="1"/>
  <c r="P45" i="2"/>
  <c r="P46" i="1"/>
  <c r="P46" i="2"/>
  <c r="P47" i="1"/>
  <c r="P47" i="2"/>
  <c r="P48" i="1"/>
  <c r="P48" i="2"/>
  <c r="P49" i="1"/>
  <c r="P49" i="2"/>
  <c r="P50" i="1"/>
  <c r="P50" i="2"/>
  <c r="P51" i="1"/>
  <c r="P51" i="2"/>
  <c r="P52" i="1"/>
  <c r="P52" i="2"/>
  <c r="P53" i="1"/>
  <c r="P53" i="2"/>
  <c r="P54" i="1"/>
  <c r="P54" i="2"/>
  <c r="P55" i="1"/>
  <c r="P55" i="2"/>
  <c r="P56" i="1"/>
  <c r="P56" i="2"/>
  <c r="P57" i="1"/>
  <c r="P57" i="2"/>
  <c r="P58" i="1"/>
  <c r="P58" i="2"/>
  <c r="P59" i="1"/>
  <c r="P59" i="2"/>
  <c r="P60" i="1"/>
  <c r="P60" i="2"/>
  <c r="P61" i="1"/>
  <c r="P61" i="2"/>
  <c r="P62" i="1"/>
  <c r="P62" i="2"/>
  <c r="P63" i="1"/>
  <c r="P63" i="2"/>
  <c r="P64" i="1"/>
  <c r="P64" i="2"/>
  <c r="P65" i="1"/>
  <c r="P65" i="2"/>
  <c r="P66" i="1"/>
  <c r="P66" i="2"/>
  <c r="P67" i="1"/>
  <c r="P67" i="2"/>
  <c r="P68" i="2"/>
  <c r="P69" i="2"/>
  <c r="D6" i="23"/>
  <c r="Q7" i="1"/>
  <c r="Q11" i="1"/>
  <c r="Q11" i="2"/>
  <c r="Q12" i="1"/>
  <c r="Q12" i="2"/>
  <c r="Q13" i="1"/>
  <c r="Q13" i="2"/>
  <c r="Q14" i="1"/>
  <c r="Q14" i="2"/>
  <c r="Q15" i="1"/>
  <c r="Q15" i="2"/>
  <c r="Q16" i="1"/>
  <c r="Q16" i="2"/>
  <c r="Q17" i="1"/>
  <c r="Q17" i="2"/>
  <c r="Q18" i="1"/>
  <c r="Q18" i="2"/>
  <c r="Q19" i="1"/>
  <c r="Q19" i="2"/>
  <c r="Q20" i="1"/>
  <c r="Q20" i="2"/>
  <c r="Q21" i="1"/>
  <c r="Q21" i="2"/>
  <c r="Q22" i="1"/>
  <c r="Q22" i="2"/>
  <c r="Q23" i="1"/>
  <c r="Q23" i="2"/>
  <c r="Q24" i="1"/>
  <c r="Q24" i="2"/>
  <c r="Q25" i="1"/>
  <c r="Q25" i="2"/>
  <c r="Q26" i="1"/>
  <c r="Q26" i="2"/>
  <c r="Q27" i="1"/>
  <c r="Q27" i="2"/>
  <c r="Q28" i="1"/>
  <c r="Q28" i="2"/>
  <c r="Q29" i="1"/>
  <c r="Q29" i="2"/>
  <c r="Q30" i="1"/>
  <c r="Q30" i="2"/>
  <c r="Q31" i="1"/>
  <c r="Q31" i="2"/>
  <c r="Q32" i="1"/>
  <c r="Q32" i="2"/>
  <c r="Q33" i="1"/>
  <c r="Q33" i="2"/>
  <c r="Q34" i="1"/>
  <c r="Q34" i="2"/>
  <c r="Q35" i="1"/>
  <c r="Q35" i="2"/>
  <c r="Q36" i="1"/>
  <c r="Q36" i="2"/>
  <c r="Q37" i="1"/>
  <c r="Q37" i="2"/>
  <c r="Q38" i="1"/>
  <c r="Q38" i="2"/>
  <c r="Q39" i="1"/>
  <c r="Q39" i="2"/>
  <c r="Q40" i="1"/>
  <c r="Q40" i="2"/>
  <c r="Q41" i="1"/>
  <c r="Q41" i="2"/>
  <c r="Q42" i="1"/>
  <c r="Q42" i="2"/>
  <c r="Q43" i="1"/>
  <c r="Q43" i="2"/>
  <c r="Q44" i="1"/>
  <c r="Q44" i="2"/>
  <c r="Q45" i="1"/>
  <c r="Q45" i="2"/>
  <c r="Q46" i="1"/>
  <c r="Q46" i="2"/>
  <c r="Q47" i="1"/>
  <c r="Q47" i="2"/>
  <c r="Q48" i="1"/>
  <c r="Q48" i="2"/>
  <c r="Q49" i="1"/>
  <c r="Q49" i="2"/>
  <c r="Q50" i="1"/>
  <c r="Q50" i="2"/>
  <c r="Q51" i="1"/>
  <c r="Q51" i="2"/>
  <c r="Q52" i="1"/>
  <c r="Q52" i="2"/>
  <c r="Q53" i="1"/>
  <c r="Q53" i="2"/>
  <c r="Q54" i="1"/>
  <c r="Q54" i="2"/>
  <c r="Q55" i="1"/>
  <c r="Q55" i="2"/>
  <c r="Q56" i="1"/>
  <c r="Q56" i="2"/>
  <c r="Q57" i="1"/>
  <c r="Q57" i="2"/>
  <c r="Q58" i="1"/>
  <c r="Q58" i="2"/>
  <c r="Q59" i="1"/>
  <c r="Q59" i="2"/>
  <c r="Q60" i="1"/>
  <c r="Q60" i="2"/>
  <c r="Q61" i="1"/>
  <c r="Q61" i="2"/>
  <c r="Q62" i="1"/>
  <c r="Q62" i="2"/>
  <c r="Q63" i="1"/>
  <c r="Q63" i="2"/>
  <c r="Q64" i="1"/>
  <c r="Q64" i="2"/>
  <c r="Q65" i="1"/>
  <c r="Q65" i="2"/>
  <c r="Q66" i="1"/>
  <c r="Q66" i="2"/>
  <c r="Q67" i="1"/>
  <c r="Q67" i="2"/>
  <c r="Q68" i="2"/>
  <c r="Q69" i="2"/>
  <c r="E6" i="23"/>
  <c r="G6" i="23"/>
  <c r="F6" i="23"/>
  <c r="H6" i="23"/>
  <c r="R7" i="1"/>
  <c r="R11" i="1"/>
  <c r="R11" i="2"/>
  <c r="R12" i="1"/>
  <c r="R12" i="2"/>
  <c r="R13" i="1"/>
  <c r="R13" i="2"/>
  <c r="R14" i="1"/>
  <c r="R14" i="2"/>
  <c r="R15" i="1"/>
  <c r="R15" i="2"/>
  <c r="R16" i="1"/>
  <c r="R16" i="2"/>
  <c r="R17" i="1"/>
  <c r="R17" i="2"/>
  <c r="R18" i="1"/>
  <c r="R18" i="2"/>
  <c r="R19" i="1"/>
  <c r="R19" i="2"/>
  <c r="R20" i="1"/>
  <c r="R20" i="2"/>
  <c r="R21" i="1"/>
  <c r="R21" i="2"/>
  <c r="R22" i="1"/>
  <c r="R22" i="2"/>
  <c r="R23" i="1"/>
  <c r="R23" i="2"/>
  <c r="R24" i="1"/>
  <c r="R24" i="2"/>
  <c r="R25" i="1"/>
  <c r="R25" i="2"/>
  <c r="R26" i="1"/>
  <c r="R26" i="2"/>
  <c r="R27" i="1"/>
  <c r="R27" i="2"/>
  <c r="R28" i="1"/>
  <c r="R28" i="2"/>
  <c r="R29" i="1"/>
  <c r="R29" i="2"/>
  <c r="R30" i="1"/>
  <c r="R30" i="2"/>
  <c r="R31" i="1"/>
  <c r="R31" i="2"/>
  <c r="R32" i="1"/>
  <c r="R32" i="2"/>
  <c r="R33" i="1"/>
  <c r="R33" i="2"/>
  <c r="R34" i="1"/>
  <c r="R34" i="2"/>
  <c r="R35" i="1"/>
  <c r="R35" i="2"/>
  <c r="R36" i="1"/>
  <c r="R36" i="2"/>
  <c r="R37" i="1"/>
  <c r="R37" i="2"/>
  <c r="R38" i="1"/>
  <c r="R38" i="2"/>
  <c r="R39" i="1"/>
  <c r="R39" i="2"/>
  <c r="R40" i="1"/>
  <c r="R40" i="2"/>
  <c r="R41" i="1"/>
  <c r="R41" i="2"/>
  <c r="R42" i="1"/>
  <c r="R42" i="2"/>
  <c r="R43" i="1"/>
  <c r="R43" i="2"/>
  <c r="R44" i="1"/>
  <c r="R44" i="2"/>
  <c r="R45" i="1"/>
  <c r="R45" i="2"/>
  <c r="R46" i="1"/>
  <c r="R46" i="2"/>
  <c r="R47" i="1"/>
  <c r="R47" i="2"/>
  <c r="R48" i="1"/>
  <c r="R48" i="2"/>
  <c r="R49" i="1"/>
  <c r="R49" i="2"/>
  <c r="R50" i="1"/>
  <c r="R50" i="2"/>
  <c r="R51" i="1"/>
  <c r="R51" i="2"/>
  <c r="R52" i="1"/>
  <c r="R52" i="2"/>
  <c r="R53" i="1"/>
  <c r="R53" i="2"/>
  <c r="R54" i="1"/>
  <c r="R54" i="2"/>
  <c r="R55" i="1"/>
  <c r="R55" i="2"/>
  <c r="R56" i="1"/>
  <c r="R56" i="2"/>
  <c r="R57" i="1"/>
  <c r="R57" i="2"/>
  <c r="R58" i="1"/>
  <c r="R58" i="2"/>
  <c r="R59" i="1"/>
  <c r="R59" i="2"/>
  <c r="R60" i="1"/>
  <c r="R60" i="2"/>
  <c r="R61" i="1"/>
  <c r="R61" i="2"/>
  <c r="R62" i="1"/>
  <c r="R62" i="2"/>
  <c r="R63" i="1"/>
  <c r="R63" i="2"/>
  <c r="R64" i="1"/>
  <c r="R64" i="2"/>
  <c r="R65" i="1"/>
  <c r="R65" i="2"/>
  <c r="R66" i="1"/>
  <c r="R66" i="2"/>
  <c r="R67" i="1"/>
  <c r="R67" i="2"/>
  <c r="R68" i="2"/>
  <c r="R69" i="2"/>
  <c r="B7" i="23"/>
  <c r="S7" i="1"/>
  <c r="S11" i="1"/>
  <c r="S11" i="2"/>
  <c r="S12" i="1"/>
  <c r="S12" i="2"/>
  <c r="S13" i="1"/>
  <c r="S13" i="2"/>
  <c r="S14" i="1"/>
  <c r="S14" i="2"/>
  <c r="S15" i="1"/>
  <c r="S15" i="2"/>
  <c r="S16" i="1"/>
  <c r="S16" i="2"/>
  <c r="S17" i="1"/>
  <c r="S17" i="2"/>
  <c r="S18" i="1"/>
  <c r="S18" i="2"/>
  <c r="S19" i="1"/>
  <c r="S19" i="2"/>
  <c r="S20" i="1"/>
  <c r="S20" i="2"/>
  <c r="S21" i="1"/>
  <c r="S21" i="2"/>
  <c r="S22" i="1"/>
  <c r="S22" i="2"/>
  <c r="S23" i="1"/>
  <c r="S23" i="2"/>
  <c r="S24" i="1"/>
  <c r="S24" i="2"/>
  <c r="S25" i="1"/>
  <c r="S25" i="2"/>
  <c r="S26" i="1"/>
  <c r="S26" i="2"/>
  <c r="S27" i="1"/>
  <c r="S27" i="2"/>
  <c r="S28" i="1"/>
  <c r="S28" i="2"/>
  <c r="S29" i="1"/>
  <c r="S29" i="2"/>
  <c r="S30" i="1"/>
  <c r="S30" i="2"/>
  <c r="S31" i="1"/>
  <c r="S31" i="2"/>
  <c r="S32" i="1"/>
  <c r="S32" i="2"/>
  <c r="S33" i="1"/>
  <c r="S33" i="2"/>
  <c r="S34" i="1"/>
  <c r="S34" i="2"/>
  <c r="S35" i="1"/>
  <c r="S35" i="2"/>
  <c r="S36" i="1"/>
  <c r="S36" i="2"/>
  <c r="S37" i="1"/>
  <c r="S37" i="2"/>
  <c r="S38" i="1"/>
  <c r="S38" i="2"/>
  <c r="S39" i="1"/>
  <c r="S39" i="2"/>
  <c r="S40" i="1"/>
  <c r="S40" i="2"/>
  <c r="S41" i="1"/>
  <c r="S41" i="2"/>
  <c r="S42" i="1"/>
  <c r="S42" i="2"/>
  <c r="S43" i="1"/>
  <c r="S43" i="2"/>
  <c r="S44" i="1"/>
  <c r="S44" i="2"/>
  <c r="S45" i="1"/>
  <c r="S45" i="2"/>
  <c r="S46" i="1"/>
  <c r="S46" i="2"/>
  <c r="S47" i="1"/>
  <c r="S47" i="2"/>
  <c r="S48" i="1"/>
  <c r="S48" i="2"/>
  <c r="S49" i="1"/>
  <c r="S49" i="2"/>
  <c r="S50" i="1"/>
  <c r="S50" i="2"/>
  <c r="S51" i="1"/>
  <c r="S51" i="2"/>
  <c r="S52" i="1"/>
  <c r="S52" i="2"/>
  <c r="S53" i="1"/>
  <c r="S53" i="2"/>
  <c r="S54" i="1"/>
  <c r="S54" i="2"/>
  <c r="S55" i="1"/>
  <c r="S55" i="2"/>
  <c r="S56" i="1"/>
  <c r="S56" i="2"/>
  <c r="S57" i="1"/>
  <c r="S57" i="2"/>
  <c r="S58" i="1"/>
  <c r="S58" i="2"/>
  <c r="S59" i="1"/>
  <c r="S59" i="2"/>
  <c r="S60" i="1"/>
  <c r="S60" i="2"/>
  <c r="S61" i="1"/>
  <c r="S61" i="2"/>
  <c r="S62" i="1"/>
  <c r="S62" i="2"/>
  <c r="S63" i="1"/>
  <c r="S63" i="2"/>
  <c r="S64" i="1"/>
  <c r="S64" i="2"/>
  <c r="S65" i="1"/>
  <c r="S65" i="2"/>
  <c r="S66" i="1"/>
  <c r="S66" i="2"/>
  <c r="S67" i="1"/>
  <c r="S67" i="2"/>
  <c r="S68" i="2"/>
  <c r="S69" i="2"/>
  <c r="C7" i="23"/>
  <c r="T7" i="1"/>
  <c r="T11" i="1"/>
  <c r="T11" i="2"/>
  <c r="T12" i="1"/>
  <c r="T12" i="2"/>
  <c r="T13" i="1"/>
  <c r="T13" i="2"/>
  <c r="T14" i="1"/>
  <c r="T14" i="2"/>
  <c r="T15" i="1"/>
  <c r="T15" i="2"/>
  <c r="T16" i="1"/>
  <c r="T16" i="2"/>
  <c r="T17" i="1"/>
  <c r="T17" i="2"/>
  <c r="T18" i="1"/>
  <c r="T18" i="2"/>
  <c r="T19" i="1"/>
  <c r="T19" i="2"/>
  <c r="T20" i="1"/>
  <c r="T20" i="2"/>
  <c r="T21" i="1"/>
  <c r="T21" i="2"/>
  <c r="T22" i="1"/>
  <c r="T22" i="2"/>
  <c r="T23" i="1"/>
  <c r="T23" i="2"/>
  <c r="T24" i="1"/>
  <c r="T24" i="2"/>
  <c r="T25" i="1"/>
  <c r="T25" i="2"/>
  <c r="T26" i="1"/>
  <c r="T26" i="2"/>
  <c r="T27" i="1"/>
  <c r="T27" i="2"/>
  <c r="T28" i="1"/>
  <c r="T28" i="2"/>
  <c r="T29" i="1"/>
  <c r="T29" i="2"/>
  <c r="T30" i="1"/>
  <c r="T30" i="2"/>
  <c r="T31" i="1"/>
  <c r="T31" i="2"/>
  <c r="T32" i="1"/>
  <c r="T32" i="2"/>
  <c r="T33" i="1"/>
  <c r="T33" i="2"/>
  <c r="T34" i="1"/>
  <c r="T34" i="2"/>
  <c r="T35" i="1"/>
  <c r="T35" i="2"/>
  <c r="T36" i="1"/>
  <c r="T36" i="2"/>
  <c r="T37" i="1"/>
  <c r="T37" i="2"/>
  <c r="T38" i="1"/>
  <c r="T38" i="2"/>
  <c r="T39" i="1"/>
  <c r="T39" i="2"/>
  <c r="T40" i="1"/>
  <c r="T40" i="2"/>
  <c r="T41" i="1"/>
  <c r="T41" i="2"/>
  <c r="T42" i="1"/>
  <c r="T42" i="2"/>
  <c r="T43" i="1"/>
  <c r="T43" i="2"/>
  <c r="T44" i="1"/>
  <c r="T44" i="2"/>
  <c r="T45" i="1"/>
  <c r="T45" i="2"/>
  <c r="T46" i="1"/>
  <c r="T46" i="2"/>
  <c r="T47" i="1"/>
  <c r="T47" i="2"/>
  <c r="T48" i="1"/>
  <c r="T48" i="2"/>
  <c r="T49" i="1"/>
  <c r="T49" i="2"/>
  <c r="T50" i="1"/>
  <c r="T50" i="2"/>
  <c r="T51" i="1"/>
  <c r="T51" i="2"/>
  <c r="T52" i="1"/>
  <c r="T52" i="2"/>
  <c r="T53" i="1"/>
  <c r="T53" i="2"/>
  <c r="T54" i="1"/>
  <c r="T54" i="2"/>
  <c r="T55" i="1"/>
  <c r="T55" i="2"/>
  <c r="T56" i="1"/>
  <c r="T56" i="2"/>
  <c r="T57" i="1"/>
  <c r="T57" i="2"/>
  <c r="T58" i="1"/>
  <c r="T58" i="2"/>
  <c r="T59" i="1"/>
  <c r="T59" i="2"/>
  <c r="T60" i="1"/>
  <c r="T60" i="2"/>
  <c r="T61" i="1"/>
  <c r="T61" i="2"/>
  <c r="T62" i="1"/>
  <c r="T62" i="2"/>
  <c r="T63" i="1"/>
  <c r="T63" i="2"/>
  <c r="T64" i="1"/>
  <c r="T64" i="2"/>
  <c r="T65" i="1"/>
  <c r="T65" i="2"/>
  <c r="T66" i="1"/>
  <c r="T66" i="2"/>
  <c r="T67" i="1"/>
  <c r="T67" i="2"/>
  <c r="T68" i="2"/>
  <c r="T69" i="2"/>
  <c r="D7" i="23"/>
  <c r="U7" i="1"/>
  <c r="U11" i="1"/>
  <c r="U11" i="2"/>
  <c r="U12" i="1"/>
  <c r="U12" i="2"/>
  <c r="U13" i="1"/>
  <c r="U13" i="2"/>
  <c r="U14" i="1"/>
  <c r="U14" i="2"/>
  <c r="U15" i="1"/>
  <c r="U15" i="2"/>
  <c r="U16" i="1"/>
  <c r="U16" i="2"/>
  <c r="U17" i="1"/>
  <c r="U17" i="2"/>
  <c r="U18" i="1"/>
  <c r="U18" i="2"/>
  <c r="U19" i="1"/>
  <c r="U19" i="2"/>
  <c r="U20" i="1"/>
  <c r="U20" i="2"/>
  <c r="U21" i="1"/>
  <c r="U21" i="2"/>
  <c r="U22" i="1"/>
  <c r="U22" i="2"/>
  <c r="U23" i="1"/>
  <c r="U23" i="2"/>
  <c r="U24" i="1"/>
  <c r="U24" i="2"/>
  <c r="U25" i="1"/>
  <c r="U25" i="2"/>
  <c r="U26" i="1"/>
  <c r="U26" i="2"/>
  <c r="U27" i="1"/>
  <c r="U27" i="2"/>
  <c r="U28" i="1"/>
  <c r="U28" i="2"/>
  <c r="U29" i="1"/>
  <c r="U29" i="2"/>
  <c r="U30" i="1"/>
  <c r="U30" i="2"/>
  <c r="U31" i="1"/>
  <c r="U31" i="2"/>
  <c r="U32" i="1"/>
  <c r="U32" i="2"/>
  <c r="U33" i="1"/>
  <c r="U33" i="2"/>
  <c r="U34" i="1"/>
  <c r="U34" i="2"/>
  <c r="U35" i="1"/>
  <c r="U35" i="2"/>
  <c r="U36" i="1"/>
  <c r="U36" i="2"/>
  <c r="U37" i="1"/>
  <c r="U37" i="2"/>
  <c r="U38" i="1"/>
  <c r="U38" i="2"/>
  <c r="U39" i="1"/>
  <c r="U39" i="2"/>
  <c r="U40" i="1"/>
  <c r="U40" i="2"/>
  <c r="U41" i="1"/>
  <c r="U41" i="2"/>
  <c r="U42" i="1"/>
  <c r="U42" i="2"/>
  <c r="U43" i="1"/>
  <c r="U43" i="2"/>
  <c r="U44" i="1"/>
  <c r="U44" i="2"/>
  <c r="U45" i="1"/>
  <c r="U45" i="2"/>
  <c r="U46" i="1"/>
  <c r="U46" i="2"/>
  <c r="U47" i="1"/>
  <c r="U47" i="2"/>
  <c r="U48" i="1"/>
  <c r="U48" i="2"/>
  <c r="U49" i="1"/>
  <c r="U49" i="2"/>
  <c r="U50" i="1"/>
  <c r="U50" i="2"/>
  <c r="U51" i="1"/>
  <c r="U51" i="2"/>
  <c r="U52" i="1"/>
  <c r="U52" i="2"/>
  <c r="U53" i="1"/>
  <c r="U53" i="2"/>
  <c r="U54" i="1"/>
  <c r="U54" i="2"/>
  <c r="U55" i="1"/>
  <c r="U55" i="2"/>
  <c r="U56" i="1"/>
  <c r="U56" i="2"/>
  <c r="U57" i="1"/>
  <c r="U57" i="2"/>
  <c r="U58" i="1"/>
  <c r="U58" i="2"/>
  <c r="U59" i="1"/>
  <c r="U59" i="2"/>
  <c r="U60" i="1"/>
  <c r="U60" i="2"/>
  <c r="U61" i="1"/>
  <c r="U61" i="2"/>
  <c r="U62" i="1"/>
  <c r="U62" i="2"/>
  <c r="U63" i="1"/>
  <c r="U63" i="2"/>
  <c r="U64" i="1"/>
  <c r="U64" i="2"/>
  <c r="U65" i="1"/>
  <c r="U65" i="2"/>
  <c r="U66" i="1"/>
  <c r="U66" i="2"/>
  <c r="U67" i="1"/>
  <c r="U67" i="2"/>
  <c r="U68" i="2"/>
  <c r="U69" i="2"/>
  <c r="E7" i="23"/>
  <c r="G7" i="23"/>
  <c r="F7" i="23"/>
  <c r="H7" i="23"/>
  <c r="B5" i="22"/>
  <c r="C5" i="22"/>
  <c r="D5" i="22"/>
  <c r="E5" i="22"/>
  <c r="F5" i="22"/>
  <c r="B11" i="22"/>
  <c r="B6" i="22"/>
  <c r="C6" i="22"/>
  <c r="D6" i="22"/>
  <c r="E6" i="22"/>
  <c r="F6" i="22"/>
  <c r="B12" i="22"/>
  <c r="B7" i="22"/>
  <c r="C7" i="22"/>
  <c r="D7" i="22"/>
  <c r="E7" i="22"/>
  <c r="F7" i="22"/>
  <c r="B13" i="22"/>
  <c r="B8" i="22"/>
  <c r="C8" i="22"/>
  <c r="D8" i="22"/>
  <c r="E8" i="22"/>
  <c r="F8" i="22"/>
  <c r="B14" i="22"/>
  <c r="A32" i="12"/>
  <c r="B32" i="12"/>
  <c r="C32" i="12"/>
  <c r="D32" i="12"/>
  <c r="A5" i="22"/>
  <c r="A11" i="22"/>
  <c r="A6" i="22"/>
  <c r="A12" i="22"/>
  <c r="A7" i="22"/>
  <c r="A13" i="22"/>
  <c r="A8" i="22"/>
  <c r="A14" i="22"/>
  <c r="B21" i="22"/>
  <c r="B13" i="23"/>
  <c r="C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G71" i="1"/>
  <c r="G20" i="23"/>
  <c r="BF7" i="1"/>
  <c r="BF11" i="1"/>
  <c r="BF11" i="2"/>
  <c r="BF12" i="1"/>
  <c r="BF12" i="2"/>
  <c r="BF13" i="1"/>
  <c r="BF13" i="2"/>
  <c r="BF14" i="1"/>
  <c r="BF14" i="2"/>
  <c r="BF15" i="1"/>
  <c r="BF15" i="2"/>
  <c r="BF16" i="1"/>
  <c r="BF16" i="2"/>
  <c r="BF17" i="1"/>
  <c r="BF17" i="2"/>
  <c r="BF18" i="1"/>
  <c r="BF18" i="2"/>
  <c r="BF19" i="1"/>
  <c r="BF19" i="2"/>
  <c r="BF20" i="1"/>
  <c r="BF20" i="2"/>
  <c r="BF21" i="1"/>
  <c r="BF21" i="2"/>
  <c r="BF22" i="1"/>
  <c r="BF22" i="2"/>
  <c r="BF23" i="1"/>
  <c r="BF23" i="2"/>
  <c r="BF24" i="1"/>
  <c r="BF24" i="2"/>
  <c r="BF25" i="1"/>
  <c r="BF25" i="2"/>
  <c r="BF26" i="1"/>
  <c r="BF26" i="2"/>
  <c r="BF27" i="1"/>
  <c r="BF27" i="2"/>
  <c r="BF28" i="1"/>
  <c r="BF28" i="2"/>
  <c r="BF29" i="1"/>
  <c r="BF29" i="2"/>
  <c r="BF30" i="1"/>
  <c r="BF30" i="2"/>
  <c r="BF31" i="1"/>
  <c r="BF31" i="2"/>
  <c r="BF32" i="1"/>
  <c r="BF32" i="2"/>
  <c r="BF33" i="1"/>
  <c r="BF33" i="2"/>
  <c r="BF34" i="1"/>
  <c r="BF34" i="2"/>
  <c r="BF35" i="1"/>
  <c r="BF35" i="2"/>
  <c r="BF36" i="1"/>
  <c r="BF36" i="2"/>
  <c r="BF37" i="1"/>
  <c r="BF37" i="2"/>
  <c r="BF38" i="1"/>
  <c r="BF38" i="2"/>
  <c r="BF39" i="1"/>
  <c r="BF39" i="2"/>
  <c r="BF40" i="1"/>
  <c r="BF40" i="2"/>
  <c r="BF41" i="1"/>
  <c r="BF41" i="2"/>
  <c r="BF42" i="1"/>
  <c r="BF42" i="2"/>
  <c r="BF43" i="1"/>
  <c r="BF43" i="2"/>
  <c r="BF44" i="1"/>
  <c r="BF44" i="2"/>
  <c r="BF45" i="1"/>
  <c r="BF45" i="2"/>
  <c r="BF46" i="1"/>
  <c r="BF46" i="2"/>
  <c r="BF47" i="1"/>
  <c r="BF47" i="2"/>
  <c r="BF48" i="1"/>
  <c r="BF48" i="2"/>
  <c r="BF49" i="1"/>
  <c r="BF49" i="2"/>
  <c r="BF50" i="1"/>
  <c r="BF50" i="2"/>
  <c r="BF51" i="1"/>
  <c r="BF51" i="2"/>
  <c r="BF52" i="1"/>
  <c r="BF52" i="2"/>
  <c r="BF53" i="1"/>
  <c r="BF53" i="2"/>
  <c r="BF54" i="1"/>
  <c r="BF54" i="2"/>
  <c r="BF55" i="1"/>
  <c r="BF55" i="2"/>
  <c r="BF56" i="1"/>
  <c r="BF56" i="2"/>
  <c r="BF57" i="1"/>
  <c r="BF57" i="2"/>
  <c r="BF58" i="1"/>
  <c r="BF58" i="2"/>
  <c r="BF59" i="1"/>
  <c r="BF59" i="2"/>
  <c r="BF60" i="1"/>
  <c r="BF60" i="2"/>
  <c r="BF61" i="1"/>
  <c r="BF61" i="2"/>
  <c r="BF62" i="1"/>
  <c r="BF62" i="2"/>
  <c r="BF63" i="1"/>
  <c r="BF63" i="2"/>
  <c r="BF64" i="1"/>
  <c r="BF64" i="2"/>
  <c r="BF65" i="1"/>
  <c r="BF65" i="2"/>
  <c r="BF66" i="1"/>
  <c r="BF66" i="2"/>
  <c r="BF67" i="1"/>
  <c r="BF67" i="2"/>
  <c r="BF68" i="2"/>
  <c r="F74" i="22"/>
  <c r="B71" i="2"/>
  <c r="C80" i="22"/>
  <c r="BG7" i="1"/>
  <c r="BG11" i="1"/>
  <c r="BG11" i="2"/>
  <c r="BG12" i="1"/>
  <c r="BG12" i="2"/>
  <c r="BG13" i="1"/>
  <c r="BG13" i="2"/>
  <c r="BG14" i="1"/>
  <c r="BG14" i="2"/>
  <c r="BG15" i="1"/>
  <c r="BG15" i="2"/>
  <c r="BG16" i="1"/>
  <c r="BG16" i="2"/>
  <c r="BG17" i="1"/>
  <c r="BG17" i="2"/>
  <c r="BG18" i="1"/>
  <c r="BG18" i="2"/>
  <c r="BG19" i="1"/>
  <c r="BG19" i="2"/>
  <c r="BG20" i="1"/>
  <c r="BG20" i="2"/>
  <c r="BG21" i="1"/>
  <c r="BG21" i="2"/>
  <c r="BG22" i="1"/>
  <c r="BG22" i="2"/>
  <c r="BG23" i="1"/>
  <c r="BG23" i="2"/>
  <c r="BG24" i="1"/>
  <c r="BG24" i="2"/>
  <c r="BG25" i="1"/>
  <c r="BG25" i="2"/>
  <c r="BG26" i="1"/>
  <c r="BG26" i="2"/>
  <c r="BG27" i="1"/>
  <c r="BG27" i="2"/>
  <c r="BG28" i="1"/>
  <c r="BG28" i="2"/>
  <c r="BG29" i="1"/>
  <c r="BG29" i="2"/>
  <c r="BG30" i="1"/>
  <c r="BG30" i="2"/>
  <c r="BG31" i="1"/>
  <c r="BG31" i="2"/>
  <c r="BG32" i="1"/>
  <c r="BG32" i="2"/>
  <c r="BG33" i="1"/>
  <c r="BG33" i="2"/>
  <c r="BG34" i="1"/>
  <c r="BG34" i="2"/>
  <c r="BG35" i="1"/>
  <c r="BG35" i="2"/>
  <c r="BG36" i="1"/>
  <c r="BG36" i="2"/>
  <c r="BG37" i="1"/>
  <c r="BG37" i="2"/>
  <c r="BG38" i="1"/>
  <c r="BG38" i="2"/>
  <c r="BG39" i="1"/>
  <c r="BG39" i="2"/>
  <c r="BG40" i="1"/>
  <c r="BG40" i="2"/>
  <c r="BG41" i="1"/>
  <c r="BG41" i="2"/>
  <c r="BG42" i="1"/>
  <c r="BG42" i="2"/>
  <c r="BG43" i="1"/>
  <c r="BG43" i="2"/>
  <c r="BG44" i="1"/>
  <c r="BG44" i="2"/>
  <c r="BG45" i="1"/>
  <c r="BG45" i="2"/>
  <c r="BG46" i="1"/>
  <c r="BG46" i="2"/>
  <c r="BG47" i="1"/>
  <c r="BG47" i="2"/>
  <c r="BG48" i="1"/>
  <c r="BG48" i="2"/>
  <c r="BG49" i="1"/>
  <c r="BG49" i="2"/>
  <c r="BG50" i="1"/>
  <c r="BG50" i="2"/>
  <c r="BG51" i="1"/>
  <c r="BG51" i="2"/>
  <c r="BG52" i="1"/>
  <c r="BG52" i="2"/>
  <c r="BG53" i="1"/>
  <c r="BG53" i="2"/>
  <c r="BG54" i="1"/>
  <c r="BG54" i="2"/>
  <c r="BG55" i="1"/>
  <c r="BG55" i="2"/>
  <c r="BG56" i="1"/>
  <c r="BG56" i="2"/>
  <c r="BG57" i="1"/>
  <c r="BG57" i="2"/>
  <c r="BG58" i="1"/>
  <c r="BG58" i="2"/>
  <c r="BG59" i="1"/>
  <c r="BG59" i="2"/>
  <c r="BG60" i="1"/>
  <c r="BG60" i="2"/>
  <c r="BG61" i="1"/>
  <c r="BG61" i="2"/>
  <c r="BG62" i="1"/>
  <c r="BG62" i="2"/>
  <c r="BG63" i="1"/>
  <c r="BG63" i="2"/>
  <c r="BG64" i="1"/>
  <c r="BG64" i="2"/>
  <c r="BG65" i="1"/>
  <c r="BG65" i="2"/>
  <c r="BG66" i="1"/>
  <c r="BG66" i="2"/>
  <c r="BG67" i="1"/>
  <c r="BG67" i="2"/>
  <c r="BG68" i="2"/>
  <c r="F75" i="22"/>
  <c r="C82" i="22"/>
  <c r="B20" i="22"/>
  <c r="B19" i="22"/>
  <c r="BB67" i="1"/>
  <c r="BB69" i="1"/>
  <c r="J67" i="22"/>
  <c r="BB11" i="1"/>
  <c r="BB7" i="1"/>
  <c r="BB11" i="2"/>
  <c r="BB12" i="1"/>
  <c r="BB12" i="2"/>
  <c r="BB13" i="1"/>
  <c r="BB13" i="2"/>
  <c r="BB14" i="1"/>
  <c r="BB14" i="2"/>
  <c r="BB15" i="1"/>
  <c r="BB15" i="2"/>
  <c r="BB16" i="1"/>
  <c r="BB16" i="2"/>
  <c r="BB17" i="1"/>
  <c r="BB17" i="2"/>
  <c r="BB18" i="1"/>
  <c r="BB18" i="2"/>
  <c r="BB19" i="1"/>
  <c r="BB19" i="2"/>
  <c r="BB20" i="1"/>
  <c r="BB20" i="2"/>
  <c r="BB21" i="1"/>
  <c r="BB21" i="2"/>
  <c r="BB22" i="1"/>
  <c r="BB22" i="2"/>
  <c r="BB23" i="1"/>
  <c r="BB23" i="2"/>
  <c r="BB24" i="1"/>
  <c r="BB24" i="2"/>
  <c r="BB25" i="1"/>
  <c r="BB25" i="2"/>
  <c r="BB26" i="1"/>
  <c r="BB26" i="2"/>
  <c r="BB27" i="1"/>
  <c r="BB27" i="2"/>
  <c r="BB28" i="1"/>
  <c r="BB28" i="2"/>
  <c r="BB29" i="1"/>
  <c r="BB29" i="2"/>
  <c r="BB30" i="1"/>
  <c r="BB30" i="2"/>
  <c r="BB31" i="1"/>
  <c r="BB31" i="2"/>
  <c r="BB32" i="1"/>
  <c r="BB32" i="2"/>
  <c r="BB33" i="1"/>
  <c r="BB33" i="2"/>
  <c r="BB34" i="1"/>
  <c r="BB34" i="2"/>
  <c r="BB35" i="1"/>
  <c r="BB35" i="2"/>
  <c r="BB36" i="1"/>
  <c r="BB36" i="2"/>
  <c r="BB37" i="1"/>
  <c r="BB37" i="2"/>
  <c r="BB38" i="1"/>
  <c r="BB38" i="2"/>
  <c r="BB39" i="1"/>
  <c r="BB39" i="2"/>
  <c r="BB40" i="1"/>
  <c r="BB40" i="2"/>
  <c r="BB41" i="1"/>
  <c r="BB41" i="2"/>
  <c r="BB42" i="1"/>
  <c r="BB42" i="2"/>
  <c r="BB43" i="1"/>
  <c r="BB43" i="2"/>
  <c r="BB44" i="1"/>
  <c r="BB44" i="2"/>
  <c r="BB45" i="1"/>
  <c r="BB45" i="2"/>
  <c r="BB46" i="1"/>
  <c r="BB46" i="2"/>
  <c r="BB47" i="1"/>
  <c r="BB47" i="2"/>
  <c r="BB48" i="1"/>
  <c r="BB48" i="2"/>
  <c r="BB49" i="1"/>
  <c r="BB49" i="2"/>
  <c r="BB50" i="1"/>
  <c r="BB50" i="2"/>
  <c r="BB51" i="1"/>
  <c r="BB51" i="2"/>
  <c r="BB52" i="1"/>
  <c r="BB52" i="2"/>
  <c r="BB53" i="1"/>
  <c r="BB53" i="2"/>
  <c r="BB54" i="1"/>
  <c r="BB54" i="2"/>
  <c r="BB55" i="1"/>
  <c r="BB55" i="2"/>
  <c r="BB56" i="1"/>
  <c r="BB56" i="2"/>
  <c r="BB57" i="1"/>
  <c r="BB57" i="2"/>
  <c r="BB58" i="1"/>
  <c r="BB58" i="2"/>
  <c r="BB59" i="1"/>
  <c r="BB59" i="2"/>
  <c r="BB60" i="1"/>
  <c r="BB60" i="2"/>
  <c r="BB61" i="1"/>
  <c r="BB61" i="2"/>
  <c r="BB62" i="1"/>
  <c r="BB62" i="2"/>
  <c r="BB63" i="1"/>
  <c r="BB63" i="2"/>
  <c r="BB64" i="1"/>
  <c r="BB64" i="2"/>
  <c r="BB65" i="1"/>
  <c r="BB65" i="2"/>
  <c r="BB66" i="1"/>
  <c r="BB66" i="2"/>
  <c r="BB67" i="2"/>
  <c r="BB68" i="2"/>
  <c r="BB69" i="2"/>
  <c r="F67" i="22"/>
  <c r="BC11" i="1"/>
  <c r="BC7" i="1"/>
  <c r="BC11" i="2"/>
  <c r="BC12" i="1"/>
  <c r="BC12" i="2"/>
  <c r="BC13" i="1"/>
  <c r="BC13" i="2"/>
  <c r="BC14" i="1"/>
  <c r="BC14" i="2"/>
  <c r="BC15" i="1"/>
  <c r="BC15" i="2"/>
  <c r="BC16" i="1"/>
  <c r="BC16" i="2"/>
  <c r="BC17" i="1"/>
  <c r="BC17" i="2"/>
  <c r="BC18" i="1"/>
  <c r="BC18" i="2"/>
  <c r="BC19" i="1"/>
  <c r="BC19" i="2"/>
  <c r="BC20" i="1"/>
  <c r="BC20" i="2"/>
  <c r="BC21" i="1"/>
  <c r="BC21" i="2"/>
  <c r="BC22" i="1"/>
  <c r="BC22" i="2"/>
  <c r="BC23" i="1"/>
  <c r="BC23" i="2"/>
  <c r="BC24" i="1"/>
  <c r="BC24" i="2"/>
  <c r="BC25" i="1"/>
  <c r="BC25" i="2"/>
  <c r="BC26" i="1"/>
  <c r="BC26" i="2"/>
  <c r="BC27" i="1"/>
  <c r="BC27" i="2"/>
  <c r="BC28" i="1"/>
  <c r="BC28" i="2"/>
  <c r="BC29" i="1"/>
  <c r="BC29" i="2"/>
  <c r="BC30" i="1"/>
  <c r="BC30" i="2"/>
  <c r="BC31" i="1"/>
  <c r="BC31" i="2"/>
  <c r="BC32" i="1"/>
  <c r="BC32" i="2"/>
  <c r="BC33" i="1"/>
  <c r="BC33" i="2"/>
  <c r="BC34" i="1"/>
  <c r="BC34" i="2"/>
  <c r="BC35" i="1"/>
  <c r="BC35" i="2"/>
  <c r="BC36" i="1"/>
  <c r="BC36" i="2"/>
  <c r="BC37" i="1"/>
  <c r="BC37" i="2"/>
  <c r="BC38" i="1"/>
  <c r="BC38" i="2"/>
  <c r="BC39" i="1"/>
  <c r="BC39" i="2"/>
  <c r="BC40" i="1"/>
  <c r="BC40" i="2"/>
  <c r="BC41" i="1"/>
  <c r="BC41" i="2"/>
  <c r="BC42" i="1"/>
  <c r="BC42" i="2"/>
  <c r="BC43" i="1"/>
  <c r="BC43" i="2"/>
  <c r="BC44" i="1"/>
  <c r="BC44" i="2"/>
  <c r="BC45" i="1"/>
  <c r="BC45" i="2"/>
  <c r="BC46" i="1"/>
  <c r="BC46" i="2"/>
  <c r="BC47" i="1"/>
  <c r="BC47" i="2"/>
  <c r="BC48" i="1"/>
  <c r="BC48" i="2"/>
  <c r="BC49" i="1"/>
  <c r="BC49" i="2"/>
  <c r="BC50" i="1"/>
  <c r="BC50" i="2"/>
  <c r="BC51" i="1"/>
  <c r="BC51" i="2"/>
  <c r="BC52" i="1"/>
  <c r="BC52" i="2"/>
  <c r="BC53" i="1"/>
  <c r="BC53" i="2"/>
  <c r="BC54" i="1"/>
  <c r="BC54" i="2"/>
  <c r="BC55" i="1"/>
  <c r="BC55" i="2"/>
  <c r="BC56" i="1"/>
  <c r="BC56" i="2"/>
  <c r="BC57" i="1"/>
  <c r="BC57" i="2"/>
  <c r="BC58" i="1"/>
  <c r="BC58" i="2"/>
  <c r="BC59" i="1"/>
  <c r="BC59" i="2"/>
  <c r="BC60" i="1"/>
  <c r="BC60" i="2"/>
  <c r="BC61" i="1"/>
  <c r="BC61" i="2"/>
  <c r="BC62" i="1"/>
  <c r="BC62" i="2"/>
  <c r="BC63" i="1"/>
  <c r="BC63" i="2"/>
  <c r="BC64" i="1"/>
  <c r="BC64" i="2"/>
  <c r="BC65" i="1"/>
  <c r="BC65" i="2"/>
  <c r="BC66" i="1"/>
  <c r="BC66" i="2"/>
  <c r="BC67" i="1"/>
  <c r="BC67" i="2"/>
  <c r="BC68" i="2"/>
  <c r="BC69" i="2"/>
  <c r="F68" i="22"/>
  <c r="L67" i="22"/>
  <c r="M67" i="22"/>
  <c r="BC69" i="1"/>
  <c r="J68" i="22"/>
  <c r="M68" i="22"/>
  <c r="BD11" i="1"/>
  <c r="BD7" i="1"/>
  <c r="BD11" i="2"/>
  <c r="BD12" i="1"/>
  <c r="BD12" i="2"/>
  <c r="BD13" i="1"/>
  <c r="BD13" i="2"/>
  <c r="BD14" i="1"/>
  <c r="BD14" i="2"/>
  <c r="BD15" i="1"/>
  <c r="BD15" i="2"/>
  <c r="BD16" i="1"/>
  <c r="BD16" i="2"/>
  <c r="BD17" i="1"/>
  <c r="BD17" i="2"/>
  <c r="BD18" i="1"/>
  <c r="BD18" i="2"/>
  <c r="BD19" i="1"/>
  <c r="BD19" i="2"/>
  <c r="BD20" i="1"/>
  <c r="BD20" i="2"/>
  <c r="BD21" i="1"/>
  <c r="BD21" i="2"/>
  <c r="BD22" i="1"/>
  <c r="BD22" i="2"/>
  <c r="BD23" i="1"/>
  <c r="BD23" i="2"/>
  <c r="BD24" i="1"/>
  <c r="BD24" i="2"/>
  <c r="BD25" i="1"/>
  <c r="BD25" i="2"/>
  <c r="BD26" i="1"/>
  <c r="BD26" i="2"/>
  <c r="BD27" i="1"/>
  <c r="BD27" i="2"/>
  <c r="BD28" i="1"/>
  <c r="BD28" i="2"/>
  <c r="BD29" i="1"/>
  <c r="BD29" i="2"/>
  <c r="BD30" i="1"/>
  <c r="BD30" i="2"/>
  <c r="BD31" i="1"/>
  <c r="BD31" i="2"/>
  <c r="BD32" i="1"/>
  <c r="BD32" i="2"/>
  <c r="BD33" i="1"/>
  <c r="BD33" i="2"/>
  <c r="BD34" i="1"/>
  <c r="BD34" i="2"/>
  <c r="BD35" i="1"/>
  <c r="BD35" i="2"/>
  <c r="BD36" i="1"/>
  <c r="BD36" i="2"/>
  <c r="BD37" i="1"/>
  <c r="BD37" i="2"/>
  <c r="BD38" i="1"/>
  <c r="BD38" i="2"/>
  <c r="BD39" i="1"/>
  <c r="BD39" i="2"/>
  <c r="BD40" i="1"/>
  <c r="BD40" i="2"/>
  <c r="BD41" i="1"/>
  <c r="BD41" i="2"/>
  <c r="BD42" i="1"/>
  <c r="BD42" i="2"/>
  <c r="BD43" i="1"/>
  <c r="BD43" i="2"/>
  <c r="BD44" i="1"/>
  <c r="BD44" i="2"/>
  <c r="BD45" i="1"/>
  <c r="BD45" i="2"/>
  <c r="BD46" i="1"/>
  <c r="BD46" i="2"/>
  <c r="BD47" i="1"/>
  <c r="BD47" i="2"/>
  <c r="BD48" i="1"/>
  <c r="BD48" i="2"/>
  <c r="BD49" i="1"/>
  <c r="BD49" i="2"/>
  <c r="BD50" i="1"/>
  <c r="BD50" i="2"/>
  <c r="BD51" i="1"/>
  <c r="BD51" i="2"/>
  <c r="BD52" i="1"/>
  <c r="BD52" i="2"/>
  <c r="BD53" i="1"/>
  <c r="BD53" i="2"/>
  <c r="BD54" i="1"/>
  <c r="BD54" i="2"/>
  <c r="BD55" i="1"/>
  <c r="BD55" i="2"/>
  <c r="BD56" i="1"/>
  <c r="BD56" i="2"/>
  <c r="BD57" i="1"/>
  <c r="BD57" i="2"/>
  <c r="BD58" i="1"/>
  <c r="BD58" i="2"/>
  <c r="BD59" i="1"/>
  <c r="BD59" i="2"/>
  <c r="BD60" i="1"/>
  <c r="BD60" i="2"/>
  <c r="BD61" i="1"/>
  <c r="BD61" i="2"/>
  <c r="BD62" i="1"/>
  <c r="BD62" i="2"/>
  <c r="BD63" i="1"/>
  <c r="BD63" i="2"/>
  <c r="BD64" i="1"/>
  <c r="BD64" i="2"/>
  <c r="BD65" i="1"/>
  <c r="BD65" i="2"/>
  <c r="BD66" i="1"/>
  <c r="BD66" i="2"/>
  <c r="BD67" i="1"/>
  <c r="BD67" i="2"/>
  <c r="BD68" i="2"/>
  <c r="BD69" i="2"/>
  <c r="F69" i="22"/>
  <c r="BE11" i="1"/>
  <c r="BE7" i="1"/>
  <c r="BE11" i="2"/>
  <c r="BE12" i="1"/>
  <c r="BE12" i="2"/>
  <c r="BE13" i="1"/>
  <c r="BE13" i="2"/>
  <c r="BE14" i="1"/>
  <c r="BE14" i="2"/>
  <c r="BE15" i="1"/>
  <c r="BE15" i="2"/>
  <c r="BE16" i="1"/>
  <c r="BE16" i="2"/>
  <c r="BE17" i="1"/>
  <c r="BE17" i="2"/>
  <c r="BE18" i="1"/>
  <c r="BE18" i="2"/>
  <c r="BE19" i="1"/>
  <c r="BE19" i="2"/>
  <c r="BE20" i="1"/>
  <c r="BE20" i="2"/>
  <c r="BE21" i="1"/>
  <c r="BE21" i="2"/>
  <c r="BE22" i="1"/>
  <c r="BE22" i="2"/>
  <c r="BE23" i="1"/>
  <c r="BE23" i="2"/>
  <c r="BE24" i="1"/>
  <c r="BE24" i="2"/>
  <c r="BE25" i="1"/>
  <c r="BE25" i="2"/>
  <c r="BE26" i="1"/>
  <c r="BE26" i="2"/>
  <c r="BE27" i="1"/>
  <c r="BE27" i="2"/>
  <c r="BE28" i="1"/>
  <c r="BE28" i="2"/>
  <c r="BE29" i="1"/>
  <c r="BE29" i="2"/>
  <c r="BE30" i="1"/>
  <c r="BE30" i="2"/>
  <c r="BE31" i="1"/>
  <c r="BE31" i="2"/>
  <c r="BE32" i="1"/>
  <c r="BE32" i="2"/>
  <c r="BE33" i="1"/>
  <c r="BE33" i="2"/>
  <c r="BE34" i="1"/>
  <c r="BE34" i="2"/>
  <c r="BE35" i="1"/>
  <c r="BE35" i="2"/>
  <c r="BE36" i="1"/>
  <c r="BE36" i="2"/>
  <c r="BE37" i="1"/>
  <c r="BE37" i="2"/>
  <c r="BE38" i="1"/>
  <c r="BE38" i="2"/>
  <c r="BE39" i="1"/>
  <c r="BE39" i="2"/>
  <c r="BE40" i="1"/>
  <c r="BE40" i="2"/>
  <c r="BE41" i="1"/>
  <c r="BE41" i="2"/>
  <c r="BE42" i="1"/>
  <c r="BE42" i="2"/>
  <c r="BE43" i="1"/>
  <c r="BE43" i="2"/>
  <c r="BE44" i="1"/>
  <c r="BE44" i="2"/>
  <c r="BE45" i="1"/>
  <c r="BE45" i="2"/>
  <c r="BE46" i="1"/>
  <c r="BE46" i="2"/>
  <c r="BE47" i="1"/>
  <c r="BE47" i="2"/>
  <c r="BE48" i="1"/>
  <c r="BE48" i="2"/>
  <c r="BE49" i="1"/>
  <c r="BE49" i="2"/>
  <c r="BE50" i="1"/>
  <c r="BE50" i="2"/>
  <c r="BE51" i="1"/>
  <c r="BE51" i="2"/>
  <c r="BE52" i="1"/>
  <c r="BE52" i="2"/>
  <c r="BE53" i="1"/>
  <c r="BE53" i="2"/>
  <c r="BE54" i="1"/>
  <c r="BE54" i="2"/>
  <c r="BE55" i="1"/>
  <c r="BE55" i="2"/>
  <c r="BE56" i="1"/>
  <c r="BE56" i="2"/>
  <c r="BE57" i="1"/>
  <c r="BE57" i="2"/>
  <c r="BE58" i="1"/>
  <c r="BE58" i="2"/>
  <c r="BE59" i="1"/>
  <c r="BE59" i="2"/>
  <c r="BE60" i="1"/>
  <c r="BE60" i="2"/>
  <c r="BE61" i="1"/>
  <c r="BE61" i="2"/>
  <c r="BE62" i="1"/>
  <c r="BE62" i="2"/>
  <c r="BE63" i="1"/>
  <c r="BE63" i="2"/>
  <c r="BE64" i="1"/>
  <c r="BE64" i="2"/>
  <c r="BE65" i="1"/>
  <c r="BE65" i="2"/>
  <c r="BE66" i="1"/>
  <c r="BE66" i="2"/>
  <c r="BE67" i="1"/>
  <c r="BE67" i="2"/>
  <c r="BE68" i="2"/>
  <c r="BE69" i="2"/>
  <c r="F70" i="22"/>
  <c r="L69" i="22"/>
  <c r="Q67" i="22"/>
  <c r="I46" i="3"/>
  <c r="E62" i="22"/>
  <c r="N62" i="22"/>
  <c r="E64" i="22"/>
  <c r="N64" i="22"/>
  <c r="AX11" i="1"/>
  <c r="AX7" i="1"/>
  <c r="AX11" i="2"/>
  <c r="AX12" i="1"/>
  <c r="AX12" i="2"/>
  <c r="AX13" i="1"/>
  <c r="AX13" i="2"/>
  <c r="AX14" i="1"/>
  <c r="AX14" i="2"/>
  <c r="AX15" i="1"/>
  <c r="AX15" i="2"/>
  <c r="AX16" i="1"/>
  <c r="AX16" i="2"/>
  <c r="AX17" i="1"/>
  <c r="AX17" i="2"/>
  <c r="AX18" i="1"/>
  <c r="AX18" i="2"/>
  <c r="AX19" i="1"/>
  <c r="AX19" i="2"/>
  <c r="AX20" i="1"/>
  <c r="AX20" i="2"/>
  <c r="AX21" i="1"/>
  <c r="AX21" i="2"/>
  <c r="AX22" i="1"/>
  <c r="AX22" i="2"/>
  <c r="AX23" i="1"/>
  <c r="AX23" i="2"/>
  <c r="AX24" i="1"/>
  <c r="AX24" i="2"/>
  <c r="AX25" i="1"/>
  <c r="AX25" i="2"/>
  <c r="AX26" i="1"/>
  <c r="AX26" i="2"/>
  <c r="AX27" i="1"/>
  <c r="AX27" i="2"/>
  <c r="AX28" i="1"/>
  <c r="AX28" i="2"/>
  <c r="AX29" i="1"/>
  <c r="AX29" i="2"/>
  <c r="AX30" i="1"/>
  <c r="AX30" i="2"/>
  <c r="AX31" i="1"/>
  <c r="AX31" i="2"/>
  <c r="AX32" i="1"/>
  <c r="AX32" i="2"/>
  <c r="AX33" i="1"/>
  <c r="AX33" i="2"/>
  <c r="AX34" i="1"/>
  <c r="AX34" i="2"/>
  <c r="AX35" i="1"/>
  <c r="AX35" i="2"/>
  <c r="AX36" i="1"/>
  <c r="AX36" i="2"/>
  <c r="AX37" i="1"/>
  <c r="AX37" i="2"/>
  <c r="AX38" i="1"/>
  <c r="AX38" i="2"/>
  <c r="AX39" i="1"/>
  <c r="AX39" i="2"/>
  <c r="AX40" i="1"/>
  <c r="AX40" i="2"/>
  <c r="AX41" i="1"/>
  <c r="AX41" i="2"/>
  <c r="AX42" i="1"/>
  <c r="AX42" i="2"/>
  <c r="AX43" i="1"/>
  <c r="AX43" i="2"/>
  <c r="AX44" i="1"/>
  <c r="AX44" i="2"/>
  <c r="AX45" i="1"/>
  <c r="AX45" i="2"/>
  <c r="AX46" i="1"/>
  <c r="AX46" i="2"/>
  <c r="AX47" i="1"/>
  <c r="AX47" i="2"/>
  <c r="AX48" i="1"/>
  <c r="AX48" i="2"/>
  <c r="AX49" i="1"/>
  <c r="AX49" i="2"/>
  <c r="AX50" i="1"/>
  <c r="AX50" i="2"/>
  <c r="AX51" i="1"/>
  <c r="AX51" i="2"/>
  <c r="AX52" i="1"/>
  <c r="AX52" i="2"/>
  <c r="AX53" i="1"/>
  <c r="AX53" i="2"/>
  <c r="AX54" i="1"/>
  <c r="AX54" i="2"/>
  <c r="AX55" i="1"/>
  <c r="AX55" i="2"/>
  <c r="AX56" i="1"/>
  <c r="AX56" i="2"/>
  <c r="AX57" i="1"/>
  <c r="AX57" i="2"/>
  <c r="AX58" i="1"/>
  <c r="AX58" i="2"/>
  <c r="AX59" i="1"/>
  <c r="AX59" i="2"/>
  <c r="AX60" i="1"/>
  <c r="AX60" i="2"/>
  <c r="AX61" i="1"/>
  <c r="AX61" i="2"/>
  <c r="AX62" i="1"/>
  <c r="AX62" i="2"/>
  <c r="AX63" i="1"/>
  <c r="AX63" i="2"/>
  <c r="AX64" i="1"/>
  <c r="AX64" i="2"/>
  <c r="AX65" i="1"/>
  <c r="AX65" i="2"/>
  <c r="AX66" i="1"/>
  <c r="AX66" i="2"/>
  <c r="AX67" i="1"/>
  <c r="AX67" i="2"/>
  <c r="AX68" i="2"/>
  <c r="AX69" i="2"/>
  <c r="F62" i="22"/>
  <c r="AY11" i="1"/>
  <c r="AY7" i="1"/>
  <c r="AY11" i="2"/>
  <c r="AY12" i="1"/>
  <c r="AY12" i="2"/>
  <c r="AY13" i="1"/>
  <c r="AY13" i="2"/>
  <c r="AY14" i="1"/>
  <c r="AY14" i="2"/>
  <c r="AY15" i="1"/>
  <c r="AY15" i="2"/>
  <c r="AY16" i="1"/>
  <c r="AY16" i="2"/>
  <c r="AY17" i="1"/>
  <c r="AY17" i="2"/>
  <c r="AY18" i="1"/>
  <c r="AY18" i="2"/>
  <c r="AY19" i="1"/>
  <c r="AY19" i="2"/>
  <c r="AY20" i="1"/>
  <c r="AY20" i="2"/>
  <c r="AY21" i="1"/>
  <c r="AY21" i="2"/>
  <c r="AY22" i="1"/>
  <c r="AY22" i="2"/>
  <c r="AY23" i="1"/>
  <c r="AY23" i="2"/>
  <c r="AY24" i="1"/>
  <c r="AY24" i="2"/>
  <c r="AY25" i="1"/>
  <c r="AY25" i="2"/>
  <c r="AY26" i="1"/>
  <c r="AY26" i="2"/>
  <c r="AY27" i="1"/>
  <c r="AY27" i="2"/>
  <c r="AY28" i="1"/>
  <c r="AY28" i="2"/>
  <c r="AY29" i="1"/>
  <c r="AY29" i="2"/>
  <c r="AY30" i="1"/>
  <c r="AY30" i="2"/>
  <c r="AY31" i="1"/>
  <c r="AY31" i="2"/>
  <c r="AY32" i="1"/>
  <c r="AY32" i="2"/>
  <c r="AY33" i="1"/>
  <c r="AY33" i="2"/>
  <c r="AY34" i="1"/>
  <c r="AY34" i="2"/>
  <c r="AY35" i="1"/>
  <c r="AY35" i="2"/>
  <c r="AY36" i="1"/>
  <c r="AY36" i="2"/>
  <c r="AY37" i="1"/>
  <c r="AY37" i="2"/>
  <c r="AY38" i="1"/>
  <c r="AY38" i="2"/>
  <c r="AY39" i="1"/>
  <c r="AY39" i="2"/>
  <c r="AY40" i="1"/>
  <c r="AY40" i="2"/>
  <c r="AY41" i="1"/>
  <c r="AY41" i="2"/>
  <c r="AY42" i="1"/>
  <c r="AY42" i="2"/>
  <c r="AY43" i="1"/>
  <c r="AY43" i="2"/>
  <c r="AY44" i="1"/>
  <c r="AY44" i="2"/>
  <c r="AY45" i="1"/>
  <c r="AY45" i="2"/>
  <c r="AY46" i="1"/>
  <c r="AY46" i="2"/>
  <c r="AY47" i="1"/>
  <c r="AY47" i="2"/>
  <c r="AY48" i="1"/>
  <c r="AY48" i="2"/>
  <c r="AY49" i="1"/>
  <c r="AY49" i="2"/>
  <c r="AY50" i="1"/>
  <c r="AY50" i="2"/>
  <c r="AY51" i="1"/>
  <c r="AY51" i="2"/>
  <c r="AY52" i="1"/>
  <c r="AY52" i="2"/>
  <c r="AY53" i="1"/>
  <c r="AY53" i="2"/>
  <c r="AY54" i="1"/>
  <c r="AY54" i="2"/>
  <c r="AY55" i="1"/>
  <c r="AY55" i="2"/>
  <c r="AY56" i="1"/>
  <c r="AY56" i="2"/>
  <c r="AY57" i="1"/>
  <c r="AY57" i="2"/>
  <c r="AY58" i="1"/>
  <c r="AY58" i="2"/>
  <c r="AY59" i="1"/>
  <c r="AY59" i="2"/>
  <c r="AY60" i="1"/>
  <c r="AY60" i="2"/>
  <c r="AY61" i="1"/>
  <c r="AY61" i="2"/>
  <c r="AY62" i="1"/>
  <c r="AY62" i="2"/>
  <c r="AY63" i="1"/>
  <c r="AY63" i="2"/>
  <c r="AY64" i="1"/>
  <c r="AY64" i="2"/>
  <c r="AY65" i="1"/>
  <c r="AY65" i="2"/>
  <c r="AY66" i="1"/>
  <c r="AY66" i="2"/>
  <c r="AY67" i="1"/>
  <c r="AY67" i="2"/>
  <c r="AY68" i="2"/>
  <c r="AY69" i="2"/>
  <c r="F63" i="22"/>
  <c r="O62" i="22"/>
  <c r="AZ11" i="1"/>
  <c r="AZ7" i="1"/>
  <c r="AZ11" i="2"/>
  <c r="AZ12" i="1"/>
  <c r="AZ12" i="2"/>
  <c r="AZ13" i="1"/>
  <c r="AZ13" i="2"/>
  <c r="AZ14" i="1"/>
  <c r="AZ14" i="2"/>
  <c r="AZ15" i="1"/>
  <c r="AZ15" i="2"/>
  <c r="AZ16" i="1"/>
  <c r="AZ16" i="2"/>
  <c r="AZ17" i="1"/>
  <c r="AZ17" i="2"/>
  <c r="AZ18" i="1"/>
  <c r="AZ18" i="2"/>
  <c r="AZ19" i="1"/>
  <c r="AZ19" i="2"/>
  <c r="AZ20" i="1"/>
  <c r="AZ20" i="2"/>
  <c r="AZ21" i="1"/>
  <c r="AZ21" i="2"/>
  <c r="AZ22" i="1"/>
  <c r="AZ22" i="2"/>
  <c r="AZ23" i="1"/>
  <c r="AZ23" i="2"/>
  <c r="AZ24" i="1"/>
  <c r="AZ24" i="2"/>
  <c r="AZ25" i="1"/>
  <c r="AZ25" i="2"/>
  <c r="AZ26" i="1"/>
  <c r="AZ26" i="2"/>
  <c r="AZ27" i="1"/>
  <c r="AZ27" i="2"/>
  <c r="AZ28" i="1"/>
  <c r="AZ28" i="2"/>
  <c r="AZ29" i="1"/>
  <c r="AZ29" i="2"/>
  <c r="AZ30" i="1"/>
  <c r="AZ30" i="2"/>
  <c r="AZ31" i="1"/>
  <c r="AZ31" i="2"/>
  <c r="AZ32" i="1"/>
  <c r="AZ32" i="2"/>
  <c r="AZ33" i="1"/>
  <c r="AZ33" i="2"/>
  <c r="AZ34" i="1"/>
  <c r="AZ34" i="2"/>
  <c r="AZ35" i="1"/>
  <c r="AZ35" i="2"/>
  <c r="AZ36" i="1"/>
  <c r="AZ36" i="2"/>
  <c r="AZ37" i="1"/>
  <c r="AZ37" i="2"/>
  <c r="AZ38" i="1"/>
  <c r="AZ38" i="2"/>
  <c r="AZ39" i="1"/>
  <c r="AZ39" i="2"/>
  <c r="AZ40" i="1"/>
  <c r="AZ40" i="2"/>
  <c r="AZ41" i="1"/>
  <c r="AZ41" i="2"/>
  <c r="AZ42" i="1"/>
  <c r="AZ42" i="2"/>
  <c r="AZ43" i="1"/>
  <c r="AZ43" i="2"/>
  <c r="AZ44" i="1"/>
  <c r="AZ44" i="2"/>
  <c r="AZ45" i="1"/>
  <c r="AZ45" i="2"/>
  <c r="AZ46" i="1"/>
  <c r="AZ46" i="2"/>
  <c r="AZ47" i="1"/>
  <c r="AZ47" i="2"/>
  <c r="AZ48" i="1"/>
  <c r="AZ48" i="2"/>
  <c r="AZ49" i="1"/>
  <c r="AZ49" i="2"/>
  <c r="AZ50" i="1"/>
  <c r="AZ50" i="2"/>
  <c r="AZ51" i="1"/>
  <c r="AZ51" i="2"/>
  <c r="AZ52" i="1"/>
  <c r="AZ52" i="2"/>
  <c r="AZ53" i="1"/>
  <c r="AZ53" i="2"/>
  <c r="AZ54" i="1"/>
  <c r="AZ54" i="2"/>
  <c r="AZ55" i="1"/>
  <c r="AZ55" i="2"/>
  <c r="AZ56" i="1"/>
  <c r="AZ56" i="2"/>
  <c r="AZ57" i="1"/>
  <c r="AZ57" i="2"/>
  <c r="AZ58" i="1"/>
  <c r="AZ58" i="2"/>
  <c r="AZ59" i="1"/>
  <c r="AZ59" i="2"/>
  <c r="AZ60" i="1"/>
  <c r="AZ60" i="2"/>
  <c r="AZ61" i="1"/>
  <c r="AZ61" i="2"/>
  <c r="AZ62" i="1"/>
  <c r="AZ62" i="2"/>
  <c r="AZ63" i="1"/>
  <c r="AZ63" i="2"/>
  <c r="AZ64" i="1"/>
  <c r="AZ64" i="2"/>
  <c r="AZ65" i="1"/>
  <c r="AZ65" i="2"/>
  <c r="AZ66" i="1"/>
  <c r="AZ66" i="2"/>
  <c r="AZ67" i="1"/>
  <c r="AZ67" i="2"/>
  <c r="AZ68" i="2"/>
  <c r="AZ69" i="2"/>
  <c r="F64" i="22"/>
  <c r="BA11" i="1"/>
  <c r="BA7" i="1"/>
  <c r="BA11" i="2"/>
  <c r="BA12" i="1"/>
  <c r="BA12" i="2"/>
  <c r="BA13" i="1"/>
  <c r="BA13" i="2"/>
  <c r="BA14" i="1"/>
  <c r="BA14" i="2"/>
  <c r="BA15" i="1"/>
  <c r="BA15" i="2"/>
  <c r="BA16" i="1"/>
  <c r="BA16" i="2"/>
  <c r="BA17" i="1"/>
  <c r="BA17" i="2"/>
  <c r="BA18" i="1"/>
  <c r="BA18" i="2"/>
  <c r="BA19" i="1"/>
  <c r="BA19" i="2"/>
  <c r="BA20" i="1"/>
  <c r="BA20" i="2"/>
  <c r="BA21" i="1"/>
  <c r="BA21" i="2"/>
  <c r="BA22" i="1"/>
  <c r="BA22" i="2"/>
  <c r="BA23" i="1"/>
  <c r="BA23" i="2"/>
  <c r="BA24" i="1"/>
  <c r="BA24" i="2"/>
  <c r="BA25" i="1"/>
  <c r="BA25" i="2"/>
  <c r="BA26" i="1"/>
  <c r="BA26" i="2"/>
  <c r="BA27" i="1"/>
  <c r="BA27" i="2"/>
  <c r="BA28" i="1"/>
  <c r="BA28" i="2"/>
  <c r="BA29" i="1"/>
  <c r="BA29" i="2"/>
  <c r="BA30" i="1"/>
  <c r="BA30" i="2"/>
  <c r="BA31" i="1"/>
  <c r="BA31" i="2"/>
  <c r="BA32" i="1"/>
  <c r="BA32" i="2"/>
  <c r="BA33" i="1"/>
  <c r="BA33" i="2"/>
  <c r="BA34" i="1"/>
  <c r="BA34" i="2"/>
  <c r="BA35" i="1"/>
  <c r="BA35" i="2"/>
  <c r="BA36" i="1"/>
  <c r="BA36" i="2"/>
  <c r="BA37" i="1"/>
  <c r="BA37" i="2"/>
  <c r="BA38" i="1"/>
  <c r="BA38" i="2"/>
  <c r="BA39" i="1"/>
  <c r="BA39" i="2"/>
  <c r="BA40" i="1"/>
  <c r="BA40" i="2"/>
  <c r="BA41" i="1"/>
  <c r="BA41" i="2"/>
  <c r="BA42" i="1"/>
  <c r="BA42" i="2"/>
  <c r="BA43" i="1"/>
  <c r="BA43" i="2"/>
  <c r="BA44" i="1"/>
  <c r="BA44" i="2"/>
  <c r="BA45" i="1"/>
  <c r="BA45" i="2"/>
  <c r="BA46" i="1"/>
  <c r="BA46" i="2"/>
  <c r="BA47" i="1"/>
  <c r="BA47" i="2"/>
  <c r="BA48" i="1"/>
  <c r="BA48" i="2"/>
  <c r="BA49" i="1"/>
  <c r="BA49" i="2"/>
  <c r="BA50" i="1"/>
  <c r="BA50" i="2"/>
  <c r="BA51" i="1"/>
  <c r="BA51" i="2"/>
  <c r="BA52" i="1"/>
  <c r="BA52" i="2"/>
  <c r="BA53" i="1"/>
  <c r="BA53" i="2"/>
  <c r="BA54" i="1"/>
  <c r="BA54" i="2"/>
  <c r="BA55" i="1"/>
  <c r="BA55" i="2"/>
  <c r="BA56" i="1"/>
  <c r="BA56" i="2"/>
  <c r="BA57" i="1"/>
  <c r="BA57" i="2"/>
  <c r="BA58" i="1"/>
  <c r="BA58" i="2"/>
  <c r="BA59" i="1"/>
  <c r="BA59" i="2"/>
  <c r="BA60" i="1"/>
  <c r="BA60" i="2"/>
  <c r="BA61" i="1"/>
  <c r="BA61" i="2"/>
  <c r="BA62" i="1"/>
  <c r="BA62" i="2"/>
  <c r="BA63" i="1"/>
  <c r="BA63" i="2"/>
  <c r="BA64" i="1"/>
  <c r="BA64" i="2"/>
  <c r="BA65" i="1"/>
  <c r="BA65" i="2"/>
  <c r="BA66" i="1"/>
  <c r="BA66" i="2"/>
  <c r="BA67" i="1"/>
  <c r="BA67" i="2"/>
  <c r="BA68" i="2"/>
  <c r="BA69" i="2"/>
  <c r="F65" i="22"/>
  <c r="O64" i="22"/>
  <c r="P62" i="22"/>
  <c r="L64" i="22"/>
  <c r="AX69" i="1"/>
  <c r="J62" i="22"/>
  <c r="L62" i="22"/>
  <c r="M62" i="22"/>
  <c r="AY69" i="1"/>
  <c r="J63" i="22"/>
  <c r="M63" i="22"/>
  <c r="Q62" i="22"/>
  <c r="I44" i="3"/>
  <c r="E57" i="22"/>
  <c r="N57" i="22"/>
  <c r="E59" i="22"/>
  <c r="N59" i="22"/>
  <c r="AT11" i="1"/>
  <c r="AT7" i="1"/>
  <c r="AT11" i="2"/>
  <c r="AT12" i="1"/>
  <c r="AT12" i="2"/>
  <c r="AT13" i="1"/>
  <c r="AT13" i="2"/>
  <c r="AT14" i="1"/>
  <c r="AT14" i="2"/>
  <c r="AT15" i="1"/>
  <c r="AT15" i="2"/>
  <c r="AT16" i="1"/>
  <c r="AT16" i="2"/>
  <c r="AT17" i="1"/>
  <c r="AT17" i="2"/>
  <c r="AT18" i="1"/>
  <c r="AT18" i="2"/>
  <c r="AT19" i="1"/>
  <c r="AT19" i="2"/>
  <c r="AT20" i="1"/>
  <c r="AT20" i="2"/>
  <c r="AT21" i="1"/>
  <c r="AT21" i="2"/>
  <c r="AT22" i="1"/>
  <c r="AT22" i="2"/>
  <c r="AT23" i="1"/>
  <c r="AT23" i="2"/>
  <c r="AT24" i="1"/>
  <c r="AT24" i="2"/>
  <c r="AT25" i="1"/>
  <c r="AT25" i="2"/>
  <c r="AT26" i="1"/>
  <c r="AT26" i="2"/>
  <c r="AT27" i="1"/>
  <c r="AT27" i="2"/>
  <c r="AT28" i="1"/>
  <c r="AT28" i="2"/>
  <c r="AT29" i="1"/>
  <c r="AT29" i="2"/>
  <c r="AT30" i="1"/>
  <c r="AT30" i="2"/>
  <c r="AT31" i="1"/>
  <c r="AT31" i="2"/>
  <c r="AT32" i="1"/>
  <c r="AT32" i="2"/>
  <c r="AT33" i="1"/>
  <c r="AT33" i="2"/>
  <c r="AT34" i="1"/>
  <c r="AT34" i="2"/>
  <c r="AT35" i="1"/>
  <c r="AT35" i="2"/>
  <c r="AT36" i="1"/>
  <c r="AT36" i="2"/>
  <c r="AT37" i="1"/>
  <c r="AT37" i="2"/>
  <c r="AT38" i="1"/>
  <c r="AT38" i="2"/>
  <c r="AT39" i="1"/>
  <c r="AT39" i="2"/>
  <c r="AT40" i="1"/>
  <c r="AT40" i="2"/>
  <c r="AT41" i="1"/>
  <c r="AT41" i="2"/>
  <c r="AT42" i="1"/>
  <c r="AT42" i="2"/>
  <c r="AT43" i="1"/>
  <c r="AT43" i="2"/>
  <c r="AT44" i="1"/>
  <c r="AT44" i="2"/>
  <c r="AT45" i="1"/>
  <c r="AT45" i="2"/>
  <c r="AT46" i="1"/>
  <c r="AT46" i="2"/>
  <c r="AT47" i="1"/>
  <c r="AT47" i="2"/>
  <c r="AT48" i="1"/>
  <c r="AT48" i="2"/>
  <c r="AT49" i="1"/>
  <c r="AT49" i="2"/>
  <c r="AT50" i="1"/>
  <c r="AT50" i="2"/>
  <c r="AT51" i="1"/>
  <c r="AT51" i="2"/>
  <c r="AT52" i="1"/>
  <c r="AT52" i="2"/>
  <c r="AT53" i="1"/>
  <c r="AT53" i="2"/>
  <c r="AT54" i="1"/>
  <c r="AT54" i="2"/>
  <c r="AT55" i="1"/>
  <c r="AT55" i="2"/>
  <c r="AT56" i="1"/>
  <c r="AT56" i="2"/>
  <c r="AT57" i="1"/>
  <c r="AT57" i="2"/>
  <c r="AT58" i="1"/>
  <c r="AT58" i="2"/>
  <c r="AT59" i="1"/>
  <c r="AT59" i="2"/>
  <c r="AT60" i="1"/>
  <c r="AT60" i="2"/>
  <c r="AT61" i="1"/>
  <c r="AT61" i="2"/>
  <c r="AT62" i="1"/>
  <c r="AT62" i="2"/>
  <c r="AT63" i="1"/>
  <c r="AT63" i="2"/>
  <c r="AT64" i="1"/>
  <c r="AT64" i="2"/>
  <c r="AT65" i="1"/>
  <c r="AT65" i="2"/>
  <c r="AT66" i="1"/>
  <c r="AT66" i="2"/>
  <c r="AT67" i="1"/>
  <c r="AT67" i="2"/>
  <c r="AT68" i="2"/>
  <c r="AT69" i="2"/>
  <c r="F57" i="22"/>
  <c r="AU11" i="1"/>
  <c r="AU7" i="1"/>
  <c r="AU11" i="2"/>
  <c r="AU12" i="1"/>
  <c r="AU12" i="2"/>
  <c r="AU13" i="1"/>
  <c r="AU13" i="2"/>
  <c r="AU14" i="1"/>
  <c r="AU14" i="2"/>
  <c r="AU15" i="1"/>
  <c r="AU15" i="2"/>
  <c r="AU16" i="1"/>
  <c r="AU16" i="2"/>
  <c r="AU17" i="1"/>
  <c r="AU17" i="2"/>
  <c r="AU18" i="1"/>
  <c r="AU18" i="2"/>
  <c r="AU19" i="1"/>
  <c r="AU19" i="2"/>
  <c r="AU20" i="1"/>
  <c r="AU20" i="2"/>
  <c r="AU21" i="1"/>
  <c r="AU21" i="2"/>
  <c r="AU22" i="1"/>
  <c r="AU22" i="2"/>
  <c r="AU23" i="1"/>
  <c r="AU23" i="2"/>
  <c r="AU24" i="1"/>
  <c r="AU24" i="2"/>
  <c r="AU25" i="1"/>
  <c r="AU25" i="2"/>
  <c r="AU26" i="1"/>
  <c r="AU26" i="2"/>
  <c r="AU27" i="1"/>
  <c r="AU27" i="2"/>
  <c r="AU28" i="1"/>
  <c r="AU28" i="2"/>
  <c r="AU29" i="1"/>
  <c r="AU29" i="2"/>
  <c r="AU30" i="1"/>
  <c r="AU30" i="2"/>
  <c r="AU31" i="1"/>
  <c r="AU31" i="2"/>
  <c r="AU32" i="1"/>
  <c r="AU32" i="2"/>
  <c r="AU33" i="1"/>
  <c r="AU33" i="2"/>
  <c r="AU34" i="1"/>
  <c r="AU34" i="2"/>
  <c r="AU35" i="1"/>
  <c r="AU35" i="2"/>
  <c r="AU36" i="1"/>
  <c r="AU36" i="2"/>
  <c r="AU37" i="1"/>
  <c r="AU37" i="2"/>
  <c r="AU38" i="1"/>
  <c r="AU38" i="2"/>
  <c r="AU39" i="1"/>
  <c r="AU39" i="2"/>
  <c r="AU40" i="1"/>
  <c r="AU40" i="2"/>
  <c r="AU41" i="1"/>
  <c r="AU41" i="2"/>
  <c r="AU42" i="1"/>
  <c r="AU42" i="2"/>
  <c r="AU43" i="1"/>
  <c r="AU43" i="2"/>
  <c r="AU44" i="1"/>
  <c r="AU44" i="2"/>
  <c r="AU45" i="1"/>
  <c r="AU45" i="2"/>
  <c r="AU46" i="1"/>
  <c r="AU46" i="2"/>
  <c r="AU47" i="1"/>
  <c r="AU47" i="2"/>
  <c r="AU48" i="1"/>
  <c r="AU48" i="2"/>
  <c r="AU49" i="1"/>
  <c r="AU49" i="2"/>
  <c r="AU50" i="1"/>
  <c r="AU50" i="2"/>
  <c r="AU51" i="1"/>
  <c r="AU51" i="2"/>
  <c r="AU52" i="1"/>
  <c r="AU52" i="2"/>
  <c r="AU53" i="1"/>
  <c r="AU53" i="2"/>
  <c r="AU54" i="1"/>
  <c r="AU54" i="2"/>
  <c r="AU55" i="1"/>
  <c r="AU55" i="2"/>
  <c r="AU56" i="1"/>
  <c r="AU56" i="2"/>
  <c r="AU57" i="1"/>
  <c r="AU57" i="2"/>
  <c r="AU58" i="1"/>
  <c r="AU58" i="2"/>
  <c r="AU59" i="1"/>
  <c r="AU59" i="2"/>
  <c r="AU60" i="1"/>
  <c r="AU60" i="2"/>
  <c r="AU61" i="1"/>
  <c r="AU61" i="2"/>
  <c r="AU62" i="1"/>
  <c r="AU62" i="2"/>
  <c r="AU63" i="1"/>
  <c r="AU63" i="2"/>
  <c r="AU64" i="1"/>
  <c r="AU64" i="2"/>
  <c r="AU65" i="1"/>
  <c r="AU65" i="2"/>
  <c r="AU66" i="1"/>
  <c r="AU66" i="2"/>
  <c r="AU67" i="1"/>
  <c r="AU67" i="2"/>
  <c r="AU68" i="2"/>
  <c r="AU69" i="2"/>
  <c r="F58" i="22"/>
  <c r="O57" i="22"/>
  <c r="AV11" i="1"/>
  <c r="AV7" i="1"/>
  <c r="AV11" i="2"/>
  <c r="AV12" i="1"/>
  <c r="AV12" i="2"/>
  <c r="AV13" i="1"/>
  <c r="AV13" i="2"/>
  <c r="AV14" i="1"/>
  <c r="AV14" i="2"/>
  <c r="AV15" i="1"/>
  <c r="AV15" i="2"/>
  <c r="AV16" i="1"/>
  <c r="AV16" i="2"/>
  <c r="AV17" i="1"/>
  <c r="AV17" i="2"/>
  <c r="AV18" i="1"/>
  <c r="AV18" i="2"/>
  <c r="AV19" i="1"/>
  <c r="AV19" i="2"/>
  <c r="AV20" i="1"/>
  <c r="AV20" i="2"/>
  <c r="AV21" i="1"/>
  <c r="AV21" i="2"/>
  <c r="AV22" i="1"/>
  <c r="AV22" i="2"/>
  <c r="AV23" i="1"/>
  <c r="AV23" i="2"/>
  <c r="AV24" i="1"/>
  <c r="AV24" i="2"/>
  <c r="AV25" i="1"/>
  <c r="AV25" i="2"/>
  <c r="AV26" i="1"/>
  <c r="AV26" i="2"/>
  <c r="AV27" i="1"/>
  <c r="AV27" i="2"/>
  <c r="AV28" i="1"/>
  <c r="AV28" i="2"/>
  <c r="AV29" i="1"/>
  <c r="AV29" i="2"/>
  <c r="AV30" i="1"/>
  <c r="AV30" i="2"/>
  <c r="AV31" i="1"/>
  <c r="AV31" i="2"/>
  <c r="AV32" i="1"/>
  <c r="AV32" i="2"/>
  <c r="AV33" i="1"/>
  <c r="AV33" i="2"/>
  <c r="AV34" i="1"/>
  <c r="AV34" i="2"/>
  <c r="AV35" i="1"/>
  <c r="AV35" i="2"/>
  <c r="AV36" i="1"/>
  <c r="AV36" i="2"/>
  <c r="AV37" i="1"/>
  <c r="AV37" i="2"/>
  <c r="AV38" i="1"/>
  <c r="AV38" i="2"/>
  <c r="AV39" i="1"/>
  <c r="AV39" i="2"/>
  <c r="AV40" i="1"/>
  <c r="AV40" i="2"/>
  <c r="AV41" i="1"/>
  <c r="AV41" i="2"/>
  <c r="AV42" i="1"/>
  <c r="AV42" i="2"/>
  <c r="AV43" i="1"/>
  <c r="AV43" i="2"/>
  <c r="AV44" i="1"/>
  <c r="AV44" i="2"/>
  <c r="AV45" i="1"/>
  <c r="AV45" i="2"/>
  <c r="AV46" i="1"/>
  <c r="AV46" i="2"/>
  <c r="AV47" i="1"/>
  <c r="AV47" i="2"/>
  <c r="AV48" i="1"/>
  <c r="AV48" i="2"/>
  <c r="AV49" i="1"/>
  <c r="AV49" i="2"/>
  <c r="AV50" i="1"/>
  <c r="AV50" i="2"/>
  <c r="AV51" i="1"/>
  <c r="AV51" i="2"/>
  <c r="AV52" i="1"/>
  <c r="AV52" i="2"/>
  <c r="AV53" i="1"/>
  <c r="AV53" i="2"/>
  <c r="AV54" i="1"/>
  <c r="AV54" i="2"/>
  <c r="AV55" i="1"/>
  <c r="AV55" i="2"/>
  <c r="AV56" i="1"/>
  <c r="AV56" i="2"/>
  <c r="AV57" i="1"/>
  <c r="AV57" i="2"/>
  <c r="AV58" i="1"/>
  <c r="AV58" i="2"/>
  <c r="AV59" i="1"/>
  <c r="AV59" i="2"/>
  <c r="AV60" i="1"/>
  <c r="AV60" i="2"/>
  <c r="AV61" i="1"/>
  <c r="AV61" i="2"/>
  <c r="AV62" i="1"/>
  <c r="AV62" i="2"/>
  <c r="AV63" i="1"/>
  <c r="AV63" i="2"/>
  <c r="AV64" i="1"/>
  <c r="AV64" i="2"/>
  <c r="AV65" i="1"/>
  <c r="AV65" i="2"/>
  <c r="AV66" i="1"/>
  <c r="AV66" i="2"/>
  <c r="AV67" i="1"/>
  <c r="AV67" i="2"/>
  <c r="AV68" i="2"/>
  <c r="AV69" i="2"/>
  <c r="F59" i="22"/>
  <c r="AW11" i="1"/>
  <c r="AW7" i="1"/>
  <c r="AW11" i="2"/>
  <c r="AW12" i="1"/>
  <c r="AW12" i="2"/>
  <c r="AW13" i="1"/>
  <c r="AW13" i="2"/>
  <c r="AW14" i="1"/>
  <c r="AW14" i="2"/>
  <c r="AW15" i="1"/>
  <c r="AW15" i="2"/>
  <c r="AW16" i="1"/>
  <c r="AW16" i="2"/>
  <c r="AW17" i="1"/>
  <c r="AW17" i="2"/>
  <c r="AW18" i="1"/>
  <c r="AW18" i="2"/>
  <c r="AW19" i="1"/>
  <c r="AW19" i="2"/>
  <c r="AW20" i="1"/>
  <c r="AW20" i="2"/>
  <c r="AW21" i="1"/>
  <c r="AW21" i="2"/>
  <c r="AW22" i="1"/>
  <c r="AW22" i="2"/>
  <c r="AW23" i="1"/>
  <c r="AW23" i="2"/>
  <c r="AW24" i="1"/>
  <c r="AW24" i="2"/>
  <c r="AW25" i="1"/>
  <c r="AW25" i="2"/>
  <c r="AW26" i="1"/>
  <c r="AW26" i="2"/>
  <c r="AW27" i="1"/>
  <c r="AW27" i="2"/>
  <c r="AW28" i="1"/>
  <c r="AW28" i="2"/>
  <c r="AW29" i="1"/>
  <c r="AW29" i="2"/>
  <c r="AW30" i="1"/>
  <c r="AW30" i="2"/>
  <c r="AW31" i="1"/>
  <c r="AW31" i="2"/>
  <c r="AW32" i="1"/>
  <c r="AW32" i="2"/>
  <c r="AW33" i="1"/>
  <c r="AW33" i="2"/>
  <c r="AW34" i="1"/>
  <c r="AW34" i="2"/>
  <c r="AW35" i="1"/>
  <c r="AW35" i="2"/>
  <c r="AW36" i="1"/>
  <c r="AW36" i="2"/>
  <c r="AW37" i="1"/>
  <c r="AW37" i="2"/>
  <c r="AW38" i="1"/>
  <c r="AW38" i="2"/>
  <c r="AW39" i="1"/>
  <c r="AW39" i="2"/>
  <c r="AW40" i="1"/>
  <c r="AW40" i="2"/>
  <c r="AW41" i="1"/>
  <c r="AW41" i="2"/>
  <c r="AW42" i="1"/>
  <c r="AW42" i="2"/>
  <c r="AW43" i="1"/>
  <c r="AW43" i="2"/>
  <c r="AW44" i="1"/>
  <c r="AW44" i="2"/>
  <c r="AW45" i="1"/>
  <c r="AW45" i="2"/>
  <c r="AW46" i="1"/>
  <c r="AW46" i="2"/>
  <c r="AW47" i="1"/>
  <c r="AW47" i="2"/>
  <c r="AW48" i="1"/>
  <c r="AW48" i="2"/>
  <c r="AW49" i="1"/>
  <c r="AW49" i="2"/>
  <c r="AW50" i="1"/>
  <c r="AW50" i="2"/>
  <c r="AW51" i="1"/>
  <c r="AW51" i="2"/>
  <c r="AW52" i="1"/>
  <c r="AW52" i="2"/>
  <c r="AW53" i="1"/>
  <c r="AW53" i="2"/>
  <c r="AW54" i="1"/>
  <c r="AW54" i="2"/>
  <c r="AW55" i="1"/>
  <c r="AW55" i="2"/>
  <c r="AW56" i="1"/>
  <c r="AW56" i="2"/>
  <c r="AW57" i="1"/>
  <c r="AW57" i="2"/>
  <c r="AW58" i="1"/>
  <c r="AW58" i="2"/>
  <c r="AW59" i="1"/>
  <c r="AW59" i="2"/>
  <c r="AW60" i="1"/>
  <c r="AW60" i="2"/>
  <c r="AW61" i="1"/>
  <c r="AW61" i="2"/>
  <c r="AW62" i="1"/>
  <c r="AW62" i="2"/>
  <c r="AW63" i="1"/>
  <c r="AW63" i="2"/>
  <c r="AW64" i="1"/>
  <c r="AW64" i="2"/>
  <c r="AW65" i="1"/>
  <c r="AW65" i="2"/>
  <c r="AW66" i="1"/>
  <c r="AW66" i="2"/>
  <c r="AW67" i="1"/>
  <c r="AW67" i="2"/>
  <c r="AW68" i="2"/>
  <c r="AW69" i="2"/>
  <c r="F60" i="22"/>
  <c r="O59" i="22"/>
  <c r="P57" i="22"/>
  <c r="L59" i="22"/>
  <c r="AT69" i="1"/>
  <c r="J57" i="22"/>
  <c r="L57" i="22"/>
  <c r="M57" i="22"/>
  <c r="AU69" i="1"/>
  <c r="J58" i="22"/>
  <c r="M58" i="22"/>
  <c r="Q57" i="22"/>
  <c r="I42" i="3"/>
  <c r="E52" i="22"/>
  <c r="N52" i="22"/>
  <c r="E54" i="22"/>
  <c r="N54" i="22"/>
  <c r="AP11" i="1"/>
  <c r="AP7" i="1"/>
  <c r="AP11" i="2"/>
  <c r="AP12" i="1"/>
  <c r="AP12" i="2"/>
  <c r="AP13" i="1"/>
  <c r="AP13" i="2"/>
  <c r="AP14" i="1"/>
  <c r="AP14" i="2"/>
  <c r="AP15" i="1"/>
  <c r="AP15" i="2"/>
  <c r="AP16" i="1"/>
  <c r="AP16" i="2"/>
  <c r="AP17" i="1"/>
  <c r="AP17" i="2"/>
  <c r="AP18" i="1"/>
  <c r="AP18" i="2"/>
  <c r="AP19" i="1"/>
  <c r="AP19" i="2"/>
  <c r="AP20" i="1"/>
  <c r="AP20" i="2"/>
  <c r="AP21" i="1"/>
  <c r="AP21" i="2"/>
  <c r="AP22" i="1"/>
  <c r="AP22" i="2"/>
  <c r="AP23" i="1"/>
  <c r="AP23" i="2"/>
  <c r="AP24" i="1"/>
  <c r="AP24" i="2"/>
  <c r="AP25" i="1"/>
  <c r="AP25" i="2"/>
  <c r="AP26" i="1"/>
  <c r="AP26" i="2"/>
  <c r="AP27" i="1"/>
  <c r="AP27" i="2"/>
  <c r="AP28" i="1"/>
  <c r="AP28" i="2"/>
  <c r="AP29" i="1"/>
  <c r="AP29" i="2"/>
  <c r="AP30" i="1"/>
  <c r="AP30" i="2"/>
  <c r="AP31" i="1"/>
  <c r="AP31" i="2"/>
  <c r="AP32" i="1"/>
  <c r="AP32" i="2"/>
  <c r="AP33" i="1"/>
  <c r="AP33" i="2"/>
  <c r="AP34" i="1"/>
  <c r="AP34" i="2"/>
  <c r="AP35" i="1"/>
  <c r="AP35" i="2"/>
  <c r="AP36" i="1"/>
  <c r="AP36" i="2"/>
  <c r="AP37" i="1"/>
  <c r="AP37" i="2"/>
  <c r="AP38" i="1"/>
  <c r="AP38" i="2"/>
  <c r="AP39" i="1"/>
  <c r="AP39" i="2"/>
  <c r="AP40" i="1"/>
  <c r="AP40" i="2"/>
  <c r="AP41" i="1"/>
  <c r="AP41" i="2"/>
  <c r="AP42" i="1"/>
  <c r="AP42" i="2"/>
  <c r="AP43" i="1"/>
  <c r="AP43" i="2"/>
  <c r="AP44" i="1"/>
  <c r="AP44" i="2"/>
  <c r="AP45" i="1"/>
  <c r="AP45" i="2"/>
  <c r="AP46" i="1"/>
  <c r="AP46" i="2"/>
  <c r="AP47" i="1"/>
  <c r="AP47" i="2"/>
  <c r="AP48" i="1"/>
  <c r="AP48" i="2"/>
  <c r="AP49" i="1"/>
  <c r="AP49" i="2"/>
  <c r="AP50" i="1"/>
  <c r="AP50" i="2"/>
  <c r="AP51" i="1"/>
  <c r="AP51" i="2"/>
  <c r="AP52" i="1"/>
  <c r="AP52" i="2"/>
  <c r="AP53" i="1"/>
  <c r="AP53" i="2"/>
  <c r="AP54" i="1"/>
  <c r="AP54" i="2"/>
  <c r="AP55" i="1"/>
  <c r="AP55" i="2"/>
  <c r="AP56" i="1"/>
  <c r="AP56" i="2"/>
  <c r="AP57" i="1"/>
  <c r="AP57" i="2"/>
  <c r="AP58" i="1"/>
  <c r="AP58" i="2"/>
  <c r="AP59" i="1"/>
  <c r="AP59" i="2"/>
  <c r="AP60" i="1"/>
  <c r="AP60" i="2"/>
  <c r="AP61" i="1"/>
  <c r="AP61" i="2"/>
  <c r="AP62" i="1"/>
  <c r="AP62" i="2"/>
  <c r="AP63" i="1"/>
  <c r="AP63" i="2"/>
  <c r="AP64" i="1"/>
  <c r="AP64" i="2"/>
  <c r="AP65" i="1"/>
  <c r="AP65" i="2"/>
  <c r="AP66" i="1"/>
  <c r="AP66" i="2"/>
  <c r="AP67" i="1"/>
  <c r="AP67" i="2"/>
  <c r="AP68" i="2"/>
  <c r="AP69" i="2"/>
  <c r="F52" i="22"/>
  <c r="AQ11" i="1"/>
  <c r="AQ7" i="1"/>
  <c r="AQ11" i="2"/>
  <c r="AQ12" i="1"/>
  <c r="AQ12" i="2"/>
  <c r="AQ13" i="1"/>
  <c r="AQ13" i="2"/>
  <c r="AQ14" i="1"/>
  <c r="AQ14" i="2"/>
  <c r="AQ15" i="1"/>
  <c r="AQ15" i="2"/>
  <c r="AQ16" i="1"/>
  <c r="AQ16" i="2"/>
  <c r="AQ17" i="1"/>
  <c r="AQ17" i="2"/>
  <c r="AQ18" i="1"/>
  <c r="AQ18" i="2"/>
  <c r="AQ19" i="1"/>
  <c r="AQ19" i="2"/>
  <c r="AQ20" i="1"/>
  <c r="AQ20" i="2"/>
  <c r="AQ21" i="1"/>
  <c r="AQ21" i="2"/>
  <c r="AQ22" i="1"/>
  <c r="AQ22" i="2"/>
  <c r="AQ23" i="1"/>
  <c r="AQ23" i="2"/>
  <c r="AQ24" i="1"/>
  <c r="AQ24" i="2"/>
  <c r="AQ25" i="1"/>
  <c r="AQ25" i="2"/>
  <c r="AQ26" i="1"/>
  <c r="AQ26" i="2"/>
  <c r="AQ27" i="1"/>
  <c r="AQ27" i="2"/>
  <c r="AQ28" i="1"/>
  <c r="AQ28" i="2"/>
  <c r="AQ29" i="1"/>
  <c r="AQ29" i="2"/>
  <c r="AQ30" i="1"/>
  <c r="AQ30" i="2"/>
  <c r="AQ31" i="1"/>
  <c r="AQ31" i="2"/>
  <c r="AQ32" i="1"/>
  <c r="AQ32" i="2"/>
  <c r="AQ33" i="1"/>
  <c r="AQ33" i="2"/>
  <c r="AQ34" i="1"/>
  <c r="AQ34" i="2"/>
  <c r="AQ35" i="1"/>
  <c r="AQ35" i="2"/>
  <c r="AQ36" i="1"/>
  <c r="AQ36" i="2"/>
  <c r="AQ37" i="1"/>
  <c r="AQ37" i="2"/>
  <c r="AQ38" i="1"/>
  <c r="AQ38" i="2"/>
  <c r="AQ39" i="1"/>
  <c r="AQ39" i="2"/>
  <c r="AQ40" i="1"/>
  <c r="AQ40" i="2"/>
  <c r="AQ41" i="1"/>
  <c r="AQ41" i="2"/>
  <c r="AQ42" i="1"/>
  <c r="AQ42" i="2"/>
  <c r="AQ43" i="1"/>
  <c r="AQ43" i="2"/>
  <c r="AQ44" i="1"/>
  <c r="AQ44" i="2"/>
  <c r="AQ45" i="1"/>
  <c r="AQ45" i="2"/>
  <c r="AQ46" i="1"/>
  <c r="AQ46" i="2"/>
  <c r="AQ47" i="1"/>
  <c r="AQ47" i="2"/>
  <c r="AQ48" i="1"/>
  <c r="AQ48" i="2"/>
  <c r="AQ49" i="1"/>
  <c r="AQ49" i="2"/>
  <c r="AQ50" i="1"/>
  <c r="AQ50" i="2"/>
  <c r="AQ51" i="1"/>
  <c r="AQ51" i="2"/>
  <c r="AQ52" i="1"/>
  <c r="AQ52" i="2"/>
  <c r="AQ53" i="1"/>
  <c r="AQ53" i="2"/>
  <c r="AQ54" i="1"/>
  <c r="AQ54" i="2"/>
  <c r="AQ55" i="1"/>
  <c r="AQ55" i="2"/>
  <c r="AQ56" i="1"/>
  <c r="AQ56" i="2"/>
  <c r="AQ57" i="1"/>
  <c r="AQ57" i="2"/>
  <c r="AQ58" i="1"/>
  <c r="AQ58" i="2"/>
  <c r="AQ59" i="1"/>
  <c r="AQ59" i="2"/>
  <c r="AQ60" i="1"/>
  <c r="AQ60" i="2"/>
  <c r="AQ61" i="1"/>
  <c r="AQ61" i="2"/>
  <c r="AQ62" i="1"/>
  <c r="AQ62" i="2"/>
  <c r="AQ63" i="1"/>
  <c r="AQ63" i="2"/>
  <c r="AQ64" i="1"/>
  <c r="AQ64" i="2"/>
  <c r="AQ65" i="1"/>
  <c r="AQ65" i="2"/>
  <c r="AQ66" i="1"/>
  <c r="AQ66" i="2"/>
  <c r="AQ67" i="1"/>
  <c r="AQ67" i="2"/>
  <c r="AQ68" i="2"/>
  <c r="AQ69" i="2"/>
  <c r="F53" i="22"/>
  <c r="O52" i="22"/>
  <c r="AR11" i="1"/>
  <c r="AR7" i="1"/>
  <c r="AR11" i="2"/>
  <c r="AR12" i="1"/>
  <c r="AR12" i="2"/>
  <c r="AR13" i="1"/>
  <c r="AR13" i="2"/>
  <c r="AR14" i="1"/>
  <c r="AR14" i="2"/>
  <c r="AR15" i="1"/>
  <c r="AR15" i="2"/>
  <c r="AR16" i="1"/>
  <c r="AR16" i="2"/>
  <c r="AR17" i="1"/>
  <c r="AR17" i="2"/>
  <c r="AR18" i="1"/>
  <c r="AR18" i="2"/>
  <c r="AR19" i="1"/>
  <c r="AR19" i="2"/>
  <c r="AR20" i="1"/>
  <c r="AR20" i="2"/>
  <c r="AR21" i="1"/>
  <c r="AR21" i="2"/>
  <c r="AR22" i="1"/>
  <c r="AR22" i="2"/>
  <c r="AR23" i="1"/>
  <c r="AR23" i="2"/>
  <c r="AR24" i="1"/>
  <c r="AR24" i="2"/>
  <c r="AR25" i="1"/>
  <c r="AR25" i="2"/>
  <c r="AR26" i="1"/>
  <c r="AR26" i="2"/>
  <c r="AR27" i="1"/>
  <c r="AR27" i="2"/>
  <c r="AR28" i="1"/>
  <c r="AR28" i="2"/>
  <c r="AR29" i="1"/>
  <c r="AR29" i="2"/>
  <c r="AR30" i="1"/>
  <c r="AR30" i="2"/>
  <c r="AR31" i="1"/>
  <c r="AR31" i="2"/>
  <c r="AR32" i="1"/>
  <c r="AR32" i="2"/>
  <c r="AR33" i="1"/>
  <c r="AR33" i="2"/>
  <c r="AR34" i="1"/>
  <c r="AR34" i="2"/>
  <c r="AR35" i="1"/>
  <c r="AR35" i="2"/>
  <c r="AR36" i="1"/>
  <c r="AR36" i="2"/>
  <c r="AR37" i="1"/>
  <c r="AR37" i="2"/>
  <c r="AR38" i="1"/>
  <c r="AR38" i="2"/>
  <c r="AR39" i="1"/>
  <c r="AR39" i="2"/>
  <c r="AR40" i="1"/>
  <c r="AR40" i="2"/>
  <c r="AR41" i="1"/>
  <c r="AR41" i="2"/>
  <c r="AR42" i="1"/>
  <c r="AR42" i="2"/>
  <c r="AR43" i="1"/>
  <c r="AR43" i="2"/>
  <c r="AR44" i="1"/>
  <c r="AR44" i="2"/>
  <c r="AR45" i="1"/>
  <c r="AR45" i="2"/>
  <c r="AR46" i="1"/>
  <c r="AR46" i="2"/>
  <c r="AR47" i="1"/>
  <c r="AR47" i="2"/>
  <c r="AR48" i="1"/>
  <c r="AR48" i="2"/>
  <c r="AR49" i="1"/>
  <c r="AR49" i="2"/>
  <c r="AR50" i="1"/>
  <c r="AR50" i="2"/>
  <c r="AR51" i="1"/>
  <c r="AR51" i="2"/>
  <c r="AR52" i="1"/>
  <c r="AR52" i="2"/>
  <c r="AR53" i="1"/>
  <c r="AR53" i="2"/>
  <c r="AR54" i="1"/>
  <c r="AR54" i="2"/>
  <c r="AR55" i="1"/>
  <c r="AR55" i="2"/>
  <c r="AR56" i="1"/>
  <c r="AR56" i="2"/>
  <c r="AR57" i="1"/>
  <c r="AR57" i="2"/>
  <c r="AR58" i="1"/>
  <c r="AR58" i="2"/>
  <c r="AR59" i="1"/>
  <c r="AR59" i="2"/>
  <c r="AR60" i="1"/>
  <c r="AR60" i="2"/>
  <c r="AR61" i="1"/>
  <c r="AR61" i="2"/>
  <c r="AR62" i="1"/>
  <c r="AR62" i="2"/>
  <c r="AR63" i="1"/>
  <c r="AR63" i="2"/>
  <c r="AR64" i="1"/>
  <c r="AR64" i="2"/>
  <c r="AR65" i="1"/>
  <c r="AR65" i="2"/>
  <c r="AR66" i="1"/>
  <c r="AR66" i="2"/>
  <c r="AR67" i="1"/>
  <c r="AR67" i="2"/>
  <c r="AR68" i="2"/>
  <c r="AR69" i="2"/>
  <c r="F54" i="22"/>
  <c r="AS11" i="1"/>
  <c r="AS7" i="1"/>
  <c r="AS11" i="2"/>
  <c r="AS12" i="1"/>
  <c r="AS12" i="2"/>
  <c r="AS13" i="1"/>
  <c r="AS13" i="2"/>
  <c r="AS14" i="1"/>
  <c r="AS14" i="2"/>
  <c r="AS15" i="1"/>
  <c r="AS15" i="2"/>
  <c r="AS16" i="1"/>
  <c r="AS16" i="2"/>
  <c r="AS17" i="1"/>
  <c r="AS17" i="2"/>
  <c r="AS18" i="1"/>
  <c r="AS18" i="2"/>
  <c r="AS19" i="1"/>
  <c r="AS19" i="2"/>
  <c r="AS20" i="1"/>
  <c r="AS20" i="2"/>
  <c r="AS21" i="1"/>
  <c r="AS21" i="2"/>
  <c r="AS22" i="1"/>
  <c r="AS22" i="2"/>
  <c r="AS23" i="1"/>
  <c r="AS23" i="2"/>
  <c r="AS24" i="1"/>
  <c r="AS24" i="2"/>
  <c r="AS25" i="1"/>
  <c r="AS25" i="2"/>
  <c r="AS26" i="1"/>
  <c r="AS26" i="2"/>
  <c r="AS27" i="1"/>
  <c r="AS27" i="2"/>
  <c r="AS28" i="1"/>
  <c r="AS28" i="2"/>
  <c r="AS29" i="1"/>
  <c r="AS29" i="2"/>
  <c r="AS30" i="1"/>
  <c r="AS30" i="2"/>
  <c r="AS31" i="1"/>
  <c r="AS31" i="2"/>
  <c r="AS32" i="1"/>
  <c r="AS32" i="2"/>
  <c r="AS33" i="1"/>
  <c r="AS33" i="2"/>
  <c r="AS34" i="1"/>
  <c r="AS34" i="2"/>
  <c r="AS35" i="1"/>
  <c r="AS35" i="2"/>
  <c r="AS36" i="1"/>
  <c r="AS36" i="2"/>
  <c r="AS37" i="1"/>
  <c r="AS37" i="2"/>
  <c r="AS38" i="1"/>
  <c r="AS38" i="2"/>
  <c r="AS39" i="1"/>
  <c r="AS39" i="2"/>
  <c r="AS40" i="1"/>
  <c r="AS40" i="2"/>
  <c r="AS41" i="1"/>
  <c r="AS41" i="2"/>
  <c r="AS42" i="1"/>
  <c r="AS42" i="2"/>
  <c r="AS43" i="1"/>
  <c r="AS43" i="2"/>
  <c r="AS44" i="1"/>
  <c r="AS44" i="2"/>
  <c r="AS45" i="1"/>
  <c r="AS45" i="2"/>
  <c r="AS46" i="1"/>
  <c r="AS46" i="2"/>
  <c r="AS47" i="1"/>
  <c r="AS47" i="2"/>
  <c r="AS48" i="1"/>
  <c r="AS48" i="2"/>
  <c r="AS49" i="1"/>
  <c r="AS49" i="2"/>
  <c r="AS50" i="1"/>
  <c r="AS50" i="2"/>
  <c r="AS51" i="1"/>
  <c r="AS51" i="2"/>
  <c r="AS52" i="1"/>
  <c r="AS52" i="2"/>
  <c r="AS53" i="1"/>
  <c r="AS53" i="2"/>
  <c r="AS54" i="1"/>
  <c r="AS54" i="2"/>
  <c r="AS55" i="1"/>
  <c r="AS55" i="2"/>
  <c r="AS56" i="1"/>
  <c r="AS56" i="2"/>
  <c r="AS57" i="1"/>
  <c r="AS57" i="2"/>
  <c r="AS58" i="1"/>
  <c r="AS58" i="2"/>
  <c r="AS59" i="1"/>
  <c r="AS59" i="2"/>
  <c r="AS60" i="1"/>
  <c r="AS60" i="2"/>
  <c r="AS61" i="1"/>
  <c r="AS61" i="2"/>
  <c r="AS62" i="1"/>
  <c r="AS62" i="2"/>
  <c r="AS63" i="1"/>
  <c r="AS63" i="2"/>
  <c r="AS64" i="1"/>
  <c r="AS64" i="2"/>
  <c r="AS65" i="1"/>
  <c r="AS65" i="2"/>
  <c r="AS66" i="1"/>
  <c r="AS66" i="2"/>
  <c r="AS67" i="1"/>
  <c r="AS67" i="2"/>
  <c r="AS68" i="2"/>
  <c r="AS69" i="2"/>
  <c r="F55" i="22"/>
  <c r="O54" i="22"/>
  <c r="P52" i="22"/>
  <c r="L54" i="22"/>
  <c r="AP69" i="1"/>
  <c r="J52" i="22"/>
  <c r="L52" i="22"/>
  <c r="G52" i="22"/>
  <c r="H52" i="22"/>
  <c r="M52" i="22"/>
  <c r="AQ69" i="1"/>
  <c r="J53" i="22"/>
  <c r="G53" i="22"/>
  <c r="H53" i="22"/>
  <c r="M53" i="22"/>
  <c r="Q52" i="22"/>
  <c r="I40" i="3"/>
  <c r="E47" i="22"/>
  <c r="N47" i="22"/>
  <c r="E49" i="22"/>
  <c r="N49" i="22"/>
  <c r="AL11" i="1"/>
  <c r="AL7" i="1"/>
  <c r="AL11" i="2"/>
  <c r="AL12" i="1"/>
  <c r="AL12" i="2"/>
  <c r="AL13" i="1"/>
  <c r="AL13" i="2"/>
  <c r="AL14" i="1"/>
  <c r="AL14" i="2"/>
  <c r="AL15" i="1"/>
  <c r="AL15" i="2"/>
  <c r="AL16" i="1"/>
  <c r="AL16" i="2"/>
  <c r="AL17" i="1"/>
  <c r="AL17" i="2"/>
  <c r="AL18" i="1"/>
  <c r="AL18" i="2"/>
  <c r="AL19" i="1"/>
  <c r="AL19" i="2"/>
  <c r="AL20" i="1"/>
  <c r="AL20" i="2"/>
  <c r="AL21" i="1"/>
  <c r="AL21" i="2"/>
  <c r="AL22" i="1"/>
  <c r="AL22" i="2"/>
  <c r="AL23" i="1"/>
  <c r="AL23" i="2"/>
  <c r="AL24" i="1"/>
  <c r="AL24" i="2"/>
  <c r="AL25" i="1"/>
  <c r="AL25" i="2"/>
  <c r="AL26" i="1"/>
  <c r="AL26" i="2"/>
  <c r="AL27" i="1"/>
  <c r="AL27" i="2"/>
  <c r="AL28" i="1"/>
  <c r="AL28" i="2"/>
  <c r="AL29" i="1"/>
  <c r="AL29" i="2"/>
  <c r="AL30" i="1"/>
  <c r="AL30" i="2"/>
  <c r="AL31" i="1"/>
  <c r="AL31" i="2"/>
  <c r="AL32" i="1"/>
  <c r="AL32" i="2"/>
  <c r="AL33" i="1"/>
  <c r="AL33" i="2"/>
  <c r="AL34" i="1"/>
  <c r="AL34" i="2"/>
  <c r="AL35" i="1"/>
  <c r="AL35" i="2"/>
  <c r="AL36" i="1"/>
  <c r="AL36" i="2"/>
  <c r="AL37" i="1"/>
  <c r="AL37" i="2"/>
  <c r="AL38" i="1"/>
  <c r="AL38" i="2"/>
  <c r="AL39" i="1"/>
  <c r="AL39" i="2"/>
  <c r="AL40" i="1"/>
  <c r="AL40" i="2"/>
  <c r="AL41" i="1"/>
  <c r="AL41" i="2"/>
  <c r="AL42" i="1"/>
  <c r="AL42" i="2"/>
  <c r="AL43" i="1"/>
  <c r="AL43" i="2"/>
  <c r="AL44" i="1"/>
  <c r="AL44" i="2"/>
  <c r="AL45" i="1"/>
  <c r="AL45" i="2"/>
  <c r="AL46" i="1"/>
  <c r="AL46" i="2"/>
  <c r="AL47" i="1"/>
  <c r="AL47" i="2"/>
  <c r="AL48" i="1"/>
  <c r="AL48" i="2"/>
  <c r="AL49" i="1"/>
  <c r="AL49" i="2"/>
  <c r="AL50" i="1"/>
  <c r="AL50" i="2"/>
  <c r="AL51" i="1"/>
  <c r="AL51" i="2"/>
  <c r="AL52" i="1"/>
  <c r="AL52" i="2"/>
  <c r="AL53" i="1"/>
  <c r="AL53" i="2"/>
  <c r="AL54" i="1"/>
  <c r="AL54" i="2"/>
  <c r="AL55" i="1"/>
  <c r="AL55" i="2"/>
  <c r="AL56" i="1"/>
  <c r="AL56" i="2"/>
  <c r="AL57" i="1"/>
  <c r="AL57" i="2"/>
  <c r="AL58" i="1"/>
  <c r="AL58" i="2"/>
  <c r="AL59" i="1"/>
  <c r="AL59" i="2"/>
  <c r="AL60" i="1"/>
  <c r="AL60" i="2"/>
  <c r="AL61" i="1"/>
  <c r="AL61" i="2"/>
  <c r="AL62" i="1"/>
  <c r="AL62" i="2"/>
  <c r="AL63" i="1"/>
  <c r="AL63" i="2"/>
  <c r="AL64" i="1"/>
  <c r="AL64" i="2"/>
  <c r="AL65" i="1"/>
  <c r="AL65" i="2"/>
  <c r="AL66" i="1"/>
  <c r="AL66" i="2"/>
  <c r="AL67" i="1"/>
  <c r="AL67" i="2"/>
  <c r="AL68" i="2"/>
  <c r="AL69" i="2"/>
  <c r="F47" i="22"/>
  <c r="AM11" i="1"/>
  <c r="AM7" i="1"/>
  <c r="AM11" i="2"/>
  <c r="AM12" i="1"/>
  <c r="AM12" i="2"/>
  <c r="AM13" i="1"/>
  <c r="AM13" i="2"/>
  <c r="AM14" i="1"/>
  <c r="AM14" i="2"/>
  <c r="AM15" i="1"/>
  <c r="AM15" i="2"/>
  <c r="AM16" i="1"/>
  <c r="AM16" i="2"/>
  <c r="AM17" i="1"/>
  <c r="AM17" i="2"/>
  <c r="AM18" i="1"/>
  <c r="AM18" i="2"/>
  <c r="AM19" i="1"/>
  <c r="AM19" i="2"/>
  <c r="AM20" i="1"/>
  <c r="AM20" i="2"/>
  <c r="AM21" i="1"/>
  <c r="AM21" i="2"/>
  <c r="AM22" i="1"/>
  <c r="AM22" i="2"/>
  <c r="AM23" i="1"/>
  <c r="AM23" i="2"/>
  <c r="AM24" i="1"/>
  <c r="AM24" i="2"/>
  <c r="AM25" i="1"/>
  <c r="AM25" i="2"/>
  <c r="AM26" i="1"/>
  <c r="AM26" i="2"/>
  <c r="AM27" i="1"/>
  <c r="AM27" i="2"/>
  <c r="AM28" i="1"/>
  <c r="AM28" i="2"/>
  <c r="AM29" i="1"/>
  <c r="AM29" i="2"/>
  <c r="AM30" i="1"/>
  <c r="AM30" i="2"/>
  <c r="AM31" i="1"/>
  <c r="AM31" i="2"/>
  <c r="AM32" i="1"/>
  <c r="AM32" i="2"/>
  <c r="AM33" i="1"/>
  <c r="AM33" i="2"/>
  <c r="AM34" i="1"/>
  <c r="AM34" i="2"/>
  <c r="AM35" i="1"/>
  <c r="AM35" i="2"/>
  <c r="AM36" i="1"/>
  <c r="AM36" i="2"/>
  <c r="AM37" i="1"/>
  <c r="AM37" i="2"/>
  <c r="AM38" i="1"/>
  <c r="AM38" i="2"/>
  <c r="AM39" i="1"/>
  <c r="AM39" i="2"/>
  <c r="AM40" i="1"/>
  <c r="AM40" i="2"/>
  <c r="AM41" i="1"/>
  <c r="AM41" i="2"/>
  <c r="AM42" i="1"/>
  <c r="AM42" i="2"/>
  <c r="AM43" i="1"/>
  <c r="AM43" i="2"/>
  <c r="AM44" i="1"/>
  <c r="AM44" i="2"/>
  <c r="AM45" i="1"/>
  <c r="AM45" i="2"/>
  <c r="AM46" i="1"/>
  <c r="AM46" i="2"/>
  <c r="AM47" i="1"/>
  <c r="AM47" i="2"/>
  <c r="AM48" i="1"/>
  <c r="AM48" i="2"/>
  <c r="AM49" i="1"/>
  <c r="AM49" i="2"/>
  <c r="AM50" i="1"/>
  <c r="AM50" i="2"/>
  <c r="AM51" i="1"/>
  <c r="AM51" i="2"/>
  <c r="AM52" i="1"/>
  <c r="AM52" i="2"/>
  <c r="AM53" i="1"/>
  <c r="AM53" i="2"/>
  <c r="AM54" i="1"/>
  <c r="AM54" i="2"/>
  <c r="AM55" i="1"/>
  <c r="AM55" i="2"/>
  <c r="AM56" i="1"/>
  <c r="AM56" i="2"/>
  <c r="AM57" i="1"/>
  <c r="AM57" i="2"/>
  <c r="AM58" i="1"/>
  <c r="AM58" i="2"/>
  <c r="AM59" i="1"/>
  <c r="AM59" i="2"/>
  <c r="AM60" i="1"/>
  <c r="AM60" i="2"/>
  <c r="AM61" i="1"/>
  <c r="AM61" i="2"/>
  <c r="AM62" i="1"/>
  <c r="AM62" i="2"/>
  <c r="AM63" i="1"/>
  <c r="AM63" i="2"/>
  <c r="AM64" i="1"/>
  <c r="AM64" i="2"/>
  <c r="AM65" i="1"/>
  <c r="AM65" i="2"/>
  <c r="AM66" i="1"/>
  <c r="AM66" i="2"/>
  <c r="AM67" i="1"/>
  <c r="AM67" i="2"/>
  <c r="AM68" i="2"/>
  <c r="AM69" i="2"/>
  <c r="F48" i="22"/>
  <c r="O47" i="22"/>
  <c r="AN11" i="1"/>
  <c r="AN7" i="1"/>
  <c r="AN11" i="2"/>
  <c r="AN12" i="1"/>
  <c r="AN12" i="2"/>
  <c r="AN13" i="1"/>
  <c r="AN13" i="2"/>
  <c r="AN14" i="1"/>
  <c r="AN14" i="2"/>
  <c r="AN15" i="1"/>
  <c r="AN15" i="2"/>
  <c r="AN16" i="1"/>
  <c r="AN16" i="2"/>
  <c r="AN17" i="1"/>
  <c r="AN17" i="2"/>
  <c r="AN18" i="1"/>
  <c r="AN18" i="2"/>
  <c r="AN19" i="1"/>
  <c r="AN19" i="2"/>
  <c r="AN20" i="1"/>
  <c r="AN20" i="2"/>
  <c r="AN21" i="1"/>
  <c r="AN21" i="2"/>
  <c r="AN22" i="1"/>
  <c r="AN22" i="2"/>
  <c r="AN23" i="1"/>
  <c r="AN23" i="2"/>
  <c r="AN24" i="1"/>
  <c r="AN24" i="2"/>
  <c r="AN25" i="1"/>
  <c r="AN25" i="2"/>
  <c r="AN26" i="1"/>
  <c r="AN26" i="2"/>
  <c r="AN27" i="1"/>
  <c r="AN27" i="2"/>
  <c r="AN28" i="1"/>
  <c r="AN28" i="2"/>
  <c r="AN29" i="1"/>
  <c r="AN29" i="2"/>
  <c r="AN30" i="1"/>
  <c r="AN30" i="2"/>
  <c r="AN31" i="1"/>
  <c r="AN31" i="2"/>
  <c r="AN32" i="1"/>
  <c r="AN32" i="2"/>
  <c r="AN33" i="1"/>
  <c r="AN33" i="2"/>
  <c r="AN34" i="1"/>
  <c r="AN34" i="2"/>
  <c r="AN35" i="1"/>
  <c r="AN35" i="2"/>
  <c r="AN36" i="1"/>
  <c r="AN36" i="2"/>
  <c r="AN37" i="1"/>
  <c r="AN37" i="2"/>
  <c r="AN38" i="1"/>
  <c r="AN38" i="2"/>
  <c r="AN39" i="1"/>
  <c r="AN39" i="2"/>
  <c r="AN40" i="1"/>
  <c r="AN40" i="2"/>
  <c r="AN41" i="1"/>
  <c r="AN41" i="2"/>
  <c r="AN42" i="1"/>
  <c r="AN42" i="2"/>
  <c r="AN43" i="1"/>
  <c r="AN43" i="2"/>
  <c r="AN44" i="1"/>
  <c r="AN44" i="2"/>
  <c r="AN45" i="1"/>
  <c r="AN45" i="2"/>
  <c r="AN46" i="1"/>
  <c r="AN46" i="2"/>
  <c r="AN47" i="1"/>
  <c r="AN47" i="2"/>
  <c r="AN48" i="1"/>
  <c r="AN48" i="2"/>
  <c r="AN49" i="1"/>
  <c r="AN49" i="2"/>
  <c r="AN50" i="1"/>
  <c r="AN50" i="2"/>
  <c r="AN51" i="1"/>
  <c r="AN51" i="2"/>
  <c r="AN52" i="1"/>
  <c r="AN52" i="2"/>
  <c r="AN53" i="1"/>
  <c r="AN53" i="2"/>
  <c r="AN54" i="1"/>
  <c r="AN54" i="2"/>
  <c r="AN55" i="1"/>
  <c r="AN55" i="2"/>
  <c r="AN56" i="1"/>
  <c r="AN56" i="2"/>
  <c r="AN57" i="1"/>
  <c r="AN57" i="2"/>
  <c r="AN58" i="1"/>
  <c r="AN58" i="2"/>
  <c r="AN59" i="1"/>
  <c r="AN59" i="2"/>
  <c r="AN60" i="1"/>
  <c r="AN60" i="2"/>
  <c r="AN61" i="1"/>
  <c r="AN61" i="2"/>
  <c r="AN62" i="1"/>
  <c r="AN62" i="2"/>
  <c r="AN63" i="1"/>
  <c r="AN63" i="2"/>
  <c r="AN64" i="1"/>
  <c r="AN64" i="2"/>
  <c r="AN65" i="1"/>
  <c r="AN65" i="2"/>
  <c r="AN66" i="1"/>
  <c r="AN66" i="2"/>
  <c r="AN67" i="1"/>
  <c r="AN67" i="2"/>
  <c r="AN68" i="2"/>
  <c r="AN69" i="2"/>
  <c r="F49" i="22"/>
  <c r="AO11" i="1"/>
  <c r="AO7" i="1"/>
  <c r="AO11" i="2"/>
  <c r="AO12" i="1"/>
  <c r="AO12" i="2"/>
  <c r="AO13" i="1"/>
  <c r="AO13" i="2"/>
  <c r="AO14" i="1"/>
  <c r="AO14" i="2"/>
  <c r="AO15" i="1"/>
  <c r="AO15" i="2"/>
  <c r="AO16" i="1"/>
  <c r="AO16" i="2"/>
  <c r="AO17" i="1"/>
  <c r="AO17" i="2"/>
  <c r="AO18" i="1"/>
  <c r="AO18" i="2"/>
  <c r="AO19" i="1"/>
  <c r="AO19" i="2"/>
  <c r="AO20" i="1"/>
  <c r="AO20" i="2"/>
  <c r="AO21" i="1"/>
  <c r="AO21" i="2"/>
  <c r="AO22" i="1"/>
  <c r="AO22" i="2"/>
  <c r="AO23" i="1"/>
  <c r="AO23" i="2"/>
  <c r="AO24" i="1"/>
  <c r="AO24" i="2"/>
  <c r="AO25" i="1"/>
  <c r="AO25" i="2"/>
  <c r="AO26" i="1"/>
  <c r="AO26" i="2"/>
  <c r="AO27" i="1"/>
  <c r="AO27" i="2"/>
  <c r="AO28" i="1"/>
  <c r="AO28" i="2"/>
  <c r="AO29" i="1"/>
  <c r="AO29" i="2"/>
  <c r="AO30" i="1"/>
  <c r="AO30" i="2"/>
  <c r="AO31" i="1"/>
  <c r="AO31" i="2"/>
  <c r="AO32" i="1"/>
  <c r="AO32" i="2"/>
  <c r="AO33" i="1"/>
  <c r="AO33" i="2"/>
  <c r="AO34" i="1"/>
  <c r="AO34" i="2"/>
  <c r="AO35" i="1"/>
  <c r="AO35" i="2"/>
  <c r="AO36" i="1"/>
  <c r="AO36" i="2"/>
  <c r="AO37" i="1"/>
  <c r="AO37" i="2"/>
  <c r="AO38" i="1"/>
  <c r="AO38" i="2"/>
  <c r="AO39" i="1"/>
  <c r="AO39" i="2"/>
  <c r="AO40" i="1"/>
  <c r="AO40" i="2"/>
  <c r="AO41" i="1"/>
  <c r="AO41" i="2"/>
  <c r="AO42" i="1"/>
  <c r="AO42" i="2"/>
  <c r="AO43" i="1"/>
  <c r="AO43" i="2"/>
  <c r="AO44" i="1"/>
  <c r="AO44" i="2"/>
  <c r="AO45" i="1"/>
  <c r="AO45" i="2"/>
  <c r="AO46" i="1"/>
  <c r="AO46" i="2"/>
  <c r="AO47" i="1"/>
  <c r="AO47" i="2"/>
  <c r="AO48" i="1"/>
  <c r="AO48" i="2"/>
  <c r="AO49" i="1"/>
  <c r="AO49" i="2"/>
  <c r="AO50" i="1"/>
  <c r="AO50" i="2"/>
  <c r="AO51" i="1"/>
  <c r="AO51" i="2"/>
  <c r="AO52" i="1"/>
  <c r="AO52" i="2"/>
  <c r="AO53" i="1"/>
  <c r="AO53" i="2"/>
  <c r="AO54" i="1"/>
  <c r="AO54" i="2"/>
  <c r="AO55" i="1"/>
  <c r="AO55" i="2"/>
  <c r="AO56" i="1"/>
  <c r="AO56" i="2"/>
  <c r="AO57" i="1"/>
  <c r="AO57" i="2"/>
  <c r="AO58" i="1"/>
  <c r="AO58" i="2"/>
  <c r="AO59" i="1"/>
  <c r="AO59" i="2"/>
  <c r="AO60" i="1"/>
  <c r="AO60" i="2"/>
  <c r="AO61" i="1"/>
  <c r="AO61" i="2"/>
  <c r="AO62" i="1"/>
  <c r="AO62" i="2"/>
  <c r="AO63" i="1"/>
  <c r="AO63" i="2"/>
  <c r="AO64" i="1"/>
  <c r="AO64" i="2"/>
  <c r="AO65" i="1"/>
  <c r="AO65" i="2"/>
  <c r="AO66" i="1"/>
  <c r="AO66" i="2"/>
  <c r="AO67" i="1"/>
  <c r="AO67" i="2"/>
  <c r="AO68" i="2"/>
  <c r="AO69" i="2"/>
  <c r="F50" i="22"/>
  <c r="O49" i="22"/>
  <c r="P47" i="22"/>
  <c r="L49" i="22"/>
  <c r="AL69" i="1"/>
  <c r="J47" i="22"/>
  <c r="L47" i="22"/>
  <c r="M47" i="22"/>
  <c r="AM69" i="1"/>
  <c r="J48" i="22"/>
  <c r="M48" i="22"/>
  <c r="Q47" i="22"/>
  <c r="I38" i="3"/>
  <c r="E42" i="22"/>
  <c r="N42" i="22"/>
  <c r="E44" i="22"/>
  <c r="N44" i="22"/>
  <c r="AH11" i="1"/>
  <c r="AH7" i="1"/>
  <c r="AH11" i="2"/>
  <c r="AH12" i="1"/>
  <c r="AH12" i="2"/>
  <c r="AH13" i="1"/>
  <c r="AH13" i="2"/>
  <c r="AH14" i="1"/>
  <c r="AH14" i="2"/>
  <c r="AH15" i="1"/>
  <c r="AH15" i="2"/>
  <c r="AH16" i="1"/>
  <c r="AH16" i="2"/>
  <c r="AH17" i="1"/>
  <c r="AH17" i="2"/>
  <c r="AH18" i="1"/>
  <c r="AH18" i="2"/>
  <c r="AH19" i="1"/>
  <c r="AH19" i="2"/>
  <c r="AH20" i="1"/>
  <c r="AH20" i="2"/>
  <c r="AH21" i="1"/>
  <c r="AH21" i="2"/>
  <c r="AH22" i="1"/>
  <c r="AH22" i="2"/>
  <c r="AH23" i="1"/>
  <c r="AH23" i="2"/>
  <c r="AH24" i="1"/>
  <c r="AH24" i="2"/>
  <c r="AH25" i="1"/>
  <c r="AH25" i="2"/>
  <c r="AH26" i="1"/>
  <c r="AH26" i="2"/>
  <c r="AH27" i="1"/>
  <c r="AH27" i="2"/>
  <c r="AH28" i="1"/>
  <c r="AH28" i="2"/>
  <c r="AH29" i="1"/>
  <c r="AH29" i="2"/>
  <c r="AH30" i="1"/>
  <c r="AH30" i="2"/>
  <c r="AH31" i="1"/>
  <c r="AH31" i="2"/>
  <c r="AH32" i="1"/>
  <c r="AH32" i="2"/>
  <c r="AH33" i="1"/>
  <c r="AH33" i="2"/>
  <c r="AH34" i="1"/>
  <c r="AH34" i="2"/>
  <c r="AH35" i="1"/>
  <c r="AH35" i="2"/>
  <c r="AH36" i="1"/>
  <c r="AH36" i="2"/>
  <c r="AH37" i="1"/>
  <c r="AH37" i="2"/>
  <c r="AH38" i="1"/>
  <c r="AH38" i="2"/>
  <c r="AH39" i="1"/>
  <c r="AH39" i="2"/>
  <c r="AH40" i="1"/>
  <c r="AH40" i="2"/>
  <c r="AH41" i="1"/>
  <c r="AH41" i="2"/>
  <c r="AH42" i="1"/>
  <c r="AH42" i="2"/>
  <c r="AH43" i="1"/>
  <c r="AH43" i="2"/>
  <c r="AH44" i="1"/>
  <c r="AH44" i="2"/>
  <c r="AH45" i="1"/>
  <c r="AH45" i="2"/>
  <c r="AH46" i="1"/>
  <c r="AH46" i="2"/>
  <c r="AH47" i="1"/>
  <c r="AH47" i="2"/>
  <c r="AH48" i="1"/>
  <c r="AH48" i="2"/>
  <c r="AH49" i="1"/>
  <c r="AH49" i="2"/>
  <c r="AH50" i="1"/>
  <c r="AH50" i="2"/>
  <c r="AH51" i="1"/>
  <c r="AH51" i="2"/>
  <c r="AH52" i="1"/>
  <c r="AH52" i="2"/>
  <c r="AH53" i="1"/>
  <c r="AH53" i="2"/>
  <c r="AH54" i="1"/>
  <c r="AH54" i="2"/>
  <c r="AH55" i="1"/>
  <c r="AH55" i="2"/>
  <c r="AH56" i="1"/>
  <c r="AH56" i="2"/>
  <c r="AH57" i="1"/>
  <c r="AH57" i="2"/>
  <c r="AH58" i="1"/>
  <c r="AH58" i="2"/>
  <c r="AH59" i="1"/>
  <c r="AH59" i="2"/>
  <c r="AH60" i="1"/>
  <c r="AH60" i="2"/>
  <c r="AH61" i="1"/>
  <c r="AH61" i="2"/>
  <c r="AH62" i="1"/>
  <c r="AH62" i="2"/>
  <c r="AH63" i="1"/>
  <c r="AH63" i="2"/>
  <c r="AH64" i="1"/>
  <c r="AH64" i="2"/>
  <c r="AH65" i="1"/>
  <c r="AH65" i="2"/>
  <c r="AH66" i="1"/>
  <c r="AH66" i="2"/>
  <c r="AH67" i="1"/>
  <c r="AH67" i="2"/>
  <c r="AH68" i="2"/>
  <c r="AH69" i="2"/>
  <c r="F42" i="22"/>
  <c r="AI11" i="1"/>
  <c r="AI7" i="1"/>
  <c r="AI11" i="2"/>
  <c r="AI12" i="1"/>
  <c r="AI12" i="2"/>
  <c r="AI13" i="1"/>
  <c r="AI13" i="2"/>
  <c r="AI14" i="1"/>
  <c r="AI14" i="2"/>
  <c r="AI15" i="1"/>
  <c r="AI15" i="2"/>
  <c r="AI16" i="1"/>
  <c r="AI16" i="2"/>
  <c r="AI17" i="1"/>
  <c r="AI17" i="2"/>
  <c r="AI18" i="1"/>
  <c r="AI18" i="2"/>
  <c r="AI19" i="1"/>
  <c r="AI19" i="2"/>
  <c r="AI20" i="1"/>
  <c r="AI20" i="2"/>
  <c r="AI21" i="1"/>
  <c r="AI21" i="2"/>
  <c r="AI22" i="1"/>
  <c r="AI22" i="2"/>
  <c r="AI23" i="1"/>
  <c r="AI23" i="2"/>
  <c r="AI24" i="1"/>
  <c r="AI24" i="2"/>
  <c r="AI25" i="1"/>
  <c r="AI25" i="2"/>
  <c r="AI26" i="1"/>
  <c r="AI26" i="2"/>
  <c r="AI27" i="1"/>
  <c r="AI27" i="2"/>
  <c r="AI28" i="1"/>
  <c r="AI28" i="2"/>
  <c r="AI29" i="1"/>
  <c r="AI29" i="2"/>
  <c r="AI30" i="1"/>
  <c r="AI30" i="2"/>
  <c r="AI31" i="1"/>
  <c r="AI31" i="2"/>
  <c r="AI32" i="1"/>
  <c r="AI32" i="2"/>
  <c r="AI33" i="1"/>
  <c r="AI33" i="2"/>
  <c r="AI34" i="1"/>
  <c r="AI34" i="2"/>
  <c r="AI35" i="1"/>
  <c r="AI35" i="2"/>
  <c r="AI36" i="1"/>
  <c r="AI36" i="2"/>
  <c r="AI37" i="1"/>
  <c r="AI37" i="2"/>
  <c r="AI38" i="1"/>
  <c r="AI38" i="2"/>
  <c r="AI39" i="1"/>
  <c r="AI39" i="2"/>
  <c r="AI40" i="1"/>
  <c r="AI40" i="2"/>
  <c r="AI41" i="1"/>
  <c r="AI41" i="2"/>
  <c r="AI42" i="1"/>
  <c r="AI42" i="2"/>
  <c r="AI43" i="1"/>
  <c r="AI43" i="2"/>
  <c r="AI44" i="1"/>
  <c r="AI44" i="2"/>
  <c r="AI45" i="1"/>
  <c r="AI45" i="2"/>
  <c r="AI46" i="1"/>
  <c r="AI46" i="2"/>
  <c r="AI47" i="1"/>
  <c r="AI47" i="2"/>
  <c r="AI48" i="1"/>
  <c r="AI48" i="2"/>
  <c r="AI49" i="1"/>
  <c r="AI49" i="2"/>
  <c r="AI50" i="1"/>
  <c r="AI50" i="2"/>
  <c r="AI51" i="1"/>
  <c r="AI51" i="2"/>
  <c r="AI52" i="1"/>
  <c r="AI52" i="2"/>
  <c r="AI53" i="1"/>
  <c r="AI53" i="2"/>
  <c r="AI54" i="1"/>
  <c r="AI54" i="2"/>
  <c r="AI55" i="1"/>
  <c r="AI55" i="2"/>
  <c r="AI56" i="1"/>
  <c r="AI56" i="2"/>
  <c r="AI57" i="1"/>
  <c r="AI57" i="2"/>
  <c r="AI58" i="1"/>
  <c r="AI58" i="2"/>
  <c r="AI59" i="1"/>
  <c r="AI59" i="2"/>
  <c r="AI60" i="1"/>
  <c r="AI60" i="2"/>
  <c r="AI61" i="1"/>
  <c r="AI61" i="2"/>
  <c r="AI62" i="1"/>
  <c r="AI62" i="2"/>
  <c r="AI63" i="1"/>
  <c r="AI63" i="2"/>
  <c r="AI64" i="1"/>
  <c r="AI64" i="2"/>
  <c r="AI65" i="1"/>
  <c r="AI65" i="2"/>
  <c r="AI66" i="1"/>
  <c r="AI66" i="2"/>
  <c r="AI67" i="1"/>
  <c r="AI67" i="2"/>
  <c r="AI68" i="2"/>
  <c r="AI69" i="2"/>
  <c r="F43" i="22"/>
  <c r="O42" i="22"/>
  <c r="AJ11" i="1"/>
  <c r="AJ7" i="1"/>
  <c r="AJ11" i="2"/>
  <c r="AJ12" i="1"/>
  <c r="AJ12" i="2"/>
  <c r="AJ13" i="1"/>
  <c r="AJ13" i="2"/>
  <c r="AJ14" i="1"/>
  <c r="AJ14" i="2"/>
  <c r="AJ15" i="1"/>
  <c r="AJ15" i="2"/>
  <c r="AJ16" i="1"/>
  <c r="AJ16" i="2"/>
  <c r="AJ17" i="1"/>
  <c r="AJ17" i="2"/>
  <c r="AJ18" i="1"/>
  <c r="AJ18" i="2"/>
  <c r="AJ19" i="1"/>
  <c r="AJ19" i="2"/>
  <c r="AJ20" i="1"/>
  <c r="AJ20" i="2"/>
  <c r="AJ21" i="1"/>
  <c r="AJ21" i="2"/>
  <c r="AJ22" i="1"/>
  <c r="AJ22" i="2"/>
  <c r="AJ23" i="1"/>
  <c r="AJ23" i="2"/>
  <c r="AJ24" i="1"/>
  <c r="AJ24" i="2"/>
  <c r="AJ25" i="1"/>
  <c r="AJ25" i="2"/>
  <c r="AJ26" i="1"/>
  <c r="AJ26" i="2"/>
  <c r="AJ27" i="1"/>
  <c r="AJ27" i="2"/>
  <c r="AJ28" i="1"/>
  <c r="AJ28" i="2"/>
  <c r="AJ29" i="1"/>
  <c r="AJ29" i="2"/>
  <c r="AJ30" i="1"/>
  <c r="AJ30" i="2"/>
  <c r="AJ31" i="1"/>
  <c r="AJ31" i="2"/>
  <c r="AJ32" i="1"/>
  <c r="AJ32" i="2"/>
  <c r="AJ33" i="1"/>
  <c r="AJ33" i="2"/>
  <c r="AJ34" i="1"/>
  <c r="AJ34" i="2"/>
  <c r="AJ35" i="1"/>
  <c r="AJ35" i="2"/>
  <c r="AJ36" i="1"/>
  <c r="AJ36" i="2"/>
  <c r="AJ37" i="1"/>
  <c r="AJ37" i="2"/>
  <c r="AJ38" i="1"/>
  <c r="AJ38" i="2"/>
  <c r="AJ39" i="1"/>
  <c r="AJ39" i="2"/>
  <c r="AJ40" i="1"/>
  <c r="AJ40" i="2"/>
  <c r="AJ41" i="1"/>
  <c r="AJ41" i="2"/>
  <c r="AJ42" i="1"/>
  <c r="AJ42" i="2"/>
  <c r="AJ43" i="1"/>
  <c r="AJ43" i="2"/>
  <c r="AJ44" i="1"/>
  <c r="AJ44" i="2"/>
  <c r="AJ45" i="1"/>
  <c r="AJ45" i="2"/>
  <c r="AJ46" i="1"/>
  <c r="AJ46" i="2"/>
  <c r="AJ47" i="1"/>
  <c r="AJ47" i="2"/>
  <c r="AJ48" i="1"/>
  <c r="AJ48" i="2"/>
  <c r="AJ49" i="1"/>
  <c r="AJ49" i="2"/>
  <c r="AJ50" i="1"/>
  <c r="AJ50" i="2"/>
  <c r="AJ51" i="1"/>
  <c r="AJ51" i="2"/>
  <c r="AJ52" i="1"/>
  <c r="AJ52" i="2"/>
  <c r="AJ53" i="1"/>
  <c r="AJ53" i="2"/>
  <c r="AJ54" i="1"/>
  <c r="AJ54" i="2"/>
  <c r="AJ55" i="1"/>
  <c r="AJ55" i="2"/>
  <c r="AJ56" i="1"/>
  <c r="AJ56" i="2"/>
  <c r="AJ57" i="1"/>
  <c r="AJ57" i="2"/>
  <c r="AJ58" i="1"/>
  <c r="AJ58" i="2"/>
  <c r="AJ59" i="1"/>
  <c r="AJ59" i="2"/>
  <c r="AJ60" i="1"/>
  <c r="AJ60" i="2"/>
  <c r="AJ61" i="1"/>
  <c r="AJ61" i="2"/>
  <c r="AJ62" i="1"/>
  <c r="AJ62" i="2"/>
  <c r="AJ63" i="1"/>
  <c r="AJ63" i="2"/>
  <c r="AJ64" i="1"/>
  <c r="AJ64" i="2"/>
  <c r="AJ65" i="1"/>
  <c r="AJ65" i="2"/>
  <c r="AJ66" i="1"/>
  <c r="AJ66" i="2"/>
  <c r="AJ67" i="1"/>
  <c r="AJ67" i="2"/>
  <c r="AJ68" i="2"/>
  <c r="AJ69" i="2"/>
  <c r="F44" i="22"/>
  <c r="AK11" i="1"/>
  <c r="AK7" i="1"/>
  <c r="AK11" i="2"/>
  <c r="AK12" i="1"/>
  <c r="AK12" i="2"/>
  <c r="AK13" i="1"/>
  <c r="AK13" i="2"/>
  <c r="AK14" i="1"/>
  <c r="AK14" i="2"/>
  <c r="AK15" i="1"/>
  <c r="AK15" i="2"/>
  <c r="AK16" i="1"/>
  <c r="AK16" i="2"/>
  <c r="AK17" i="1"/>
  <c r="AK17" i="2"/>
  <c r="AK18" i="1"/>
  <c r="AK18" i="2"/>
  <c r="AK19" i="1"/>
  <c r="AK19" i="2"/>
  <c r="AK20" i="1"/>
  <c r="AK20" i="2"/>
  <c r="AK21" i="1"/>
  <c r="AK21" i="2"/>
  <c r="AK22" i="1"/>
  <c r="AK22" i="2"/>
  <c r="AK23" i="1"/>
  <c r="AK23" i="2"/>
  <c r="AK24" i="1"/>
  <c r="AK24" i="2"/>
  <c r="AK25" i="1"/>
  <c r="AK25" i="2"/>
  <c r="AK26" i="1"/>
  <c r="AK26" i="2"/>
  <c r="AK27" i="1"/>
  <c r="AK27" i="2"/>
  <c r="AK28" i="1"/>
  <c r="AK28" i="2"/>
  <c r="AK29" i="1"/>
  <c r="AK29" i="2"/>
  <c r="AK30" i="1"/>
  <c r="AK30" i="2"/>
  <c r="AK31" i="1"/>
  <c r="AK31" i="2"/>
  <c r="AK32" i="1"/>
  <c r="AK32" i="2"/>
  <c r="AK33" i="1"/>
  <c r="AK33" i="2"/>
  <c r="AK34" i="1"/>
  <c r="AK34" i="2"/>
  <c r="AK35" i="1"/>
  <c r="AK35" i="2"/>
  <c r="AK36" i="1"/>
  <c r="AK36" i="2"/>
  <c r="AK37" i="1"/>
  <c r="AK37" i="2"/>
  <c r="AK38" i="1"/>
  <c r="AK38" i="2"/>
  <c r="AK39" i="1"/>
  <c r="AK39" i="2"/>
  <c r="AK40" i="1"/>
  <c r="AK40" i="2"/>
  <c r="AK41" i="1"/>
  <c r="AK41" i="2"/>
  <c r="AK42" i="1"/>
  <c r="AK42" i="2"/>
  <c r="AK43" i="1"/>
  <c r="AK43" i="2"/>
  <c r="AK44" i="1"/>
  <c r="AK44" i="2"/>
  <c r="AK45" i="1"/>
  <c r="AK45" i="2"/>
  <c r="AK46" i="1"/>
  <c r="AK46" i="2"/>
  <c r="AK47" i="1"/>
  <c r="AK47" i="2"/>
  <c r="AK48" i="1"/>
  <c r="AK48" i="2"/>
  <c r="AK49" i="1"/>
  <c r="AK49" i="2"/>
  <c r="AK50" i="1"/>
  <c r="AK50" i="2"/>
  <c r="AK51" i="1"/>
  <c r="AK51" i="2"/>
  <c r="AK52" i="1"/>
  <c r="AK52" i="2"/>
  <c r="AK53" i="1"/>
  <c r="AK53" i="2"/>
  <c r="AK54" i="1"/>
  <c r="AK54" i="2"/>
  <c r="AK55" i="1"/>
  <c r="AK55" i="2"/>
  <c r="AK56" i="1"/>
  <c r="AK56" i="2"/>
  <c r="AK57" i="1"/>
  <c r="AK57" i="2"/>
  <c r="AK58" i="1"/>
  <c r="AK58" i="2"/>
  <c r="AK59" i="1"/>
  <c r="AK59" i="2"/>
  <c r="AK60" i="1"/>
  <c r="AK60" i="2"/>
  <c r="AK61" i="1"/>
  <c r="AK61" i="2"/>
  <c r="AK62" i="1"/>
  <c r="AK62" i="2"/>
  <c r="AK63" i="1"/>
  <c r="AK63" i="2"/>
  <c r="AK64" i="1"/>
  <c r="AK64" i="2"/>
  <c r="AK65" i="1"/>
  <c r="AK65" i="2"/>
  <c r="AK66" i="1"/>
  <c r="AK66" i="2"/>
  <c r="AK67" i="1"/>
  <c r="AK67" i="2"/>
  <c r="AK68" i="2"/>
  <c r="AK69" i="2"/>
  <c r="F45" i="22"/>
  <c r="O44" i="22"/>
  <c r="P42" i="22"/>
  <c r="L44" i="22"/>
  <c r="AH69" i="1"/>
  <c r="J42" i="22"/>
  <c r="L42" i="22"/>
  <c r="G42" i="22"/>
  <c r="H42" i="22"/>
  <c r="M42" i="22"/>
  <c r="AI69" i="1"/>
  <c r="J43" i="22"/>
  <c r="G43" i="22"/>
  <c r="H43" i="22"/>
  <c r="M43" i="22"/>
  <c r="Q42" i="22"/>
  <c r="I36" i="3"/>
  <c r="E37" i="22"/>
  <c r="N37" i="22"/>
  <c r="E39" i="22"/>
  <c r="N39" i="22"/>
  <c r="AD11" i="1"/>
  <c r="AD7" i="1"/>
  <c r="AD11" i="2"/>
  <c r="AD12" i="1"/>
  <c r="AD12" i="2"/>
  <c r="AD13" i="1"/>
  <c r="AD13" i="2"/>
  <c r="AD14" i="1"/>
  <c r="AD14" i="2"/>
  <c r="AD15" i="1"/>
  <c r="AD15" i="2"/>
  <c r="AD16" i="1"/>
  <c r="AD16" i="2"/>
  <c r="AD17" i="1"/>
  <c r="AD17" i="2"/>
  <c r="AD18" i="1"/>
  <c r="AD18" i="2"/>
  <c r="AD19" i="1"/>
  <c r="AD19" i="2"/>
  <c r="AD20" i="1"/>
  <c r="AD20" i="2"/>
  <c r="AD21" i="1"/>
  <c r="AD21" i="2"/>
  <c r="AD22" i="1"/>
  <c r="AD22" i="2"/>
  <c r="AD23" i="1"/>
  <c r="AD23" i="2"/>
  <c r="AD24" i="1"/>
  <c r="AD24" i="2"/>
  <c r="AD25" i="1"/>
  <c r="AD25" i="2"/>
  <c r="AD26" i="1"/>
  <c r="AD26" i="2"/>
  <c r="AD27" i="1"/>
  <c r="AD27" i="2"/>
  <c r="AD28" i="1"/>
  <c r="AD28" i="2"/>
  <c r="AD29" i="1"/>
  <c r="AD29" i="2"/>
  <c r="AD30" i="1"/>
  <c r="AD30" i="2"/>
  <c r="AD31" i="1"/>
  <c r="AD31" i="2"/>
  <c r="AD32" i="1"/>
  <c r="AD32" i="2"/>
  <c r="AD33" i="1"/>
  <c r="AD33" i="2"/>
  <c r="AD34" i="1"/>
  <c r="AD34" i="2"/>
  <c r="AD35" i="1"/>
  <c r="AD35" i="2"/>
  <c r="AD36" i="1"/>
  <c r="AD36" i="2"/>
  <c r="AD37" i="1"/>
  <c r="AD37" i="2"/>
  <c r="AD38" i="1"/>
  <c r="AD38" i="2"/>
  <c r="AD39" i="1"/>
  <c r="AD39" i="2"/>
  <c r="AD40" i="1"/>
  <c r="AD40" i="2"/>
  <c r="AD41" i="1"/>
  <c r="AD41" i="2"/>
  <c r="AD42" i="1"/>
  <c r="AD42" i="2"/>
  <c r="AD43" i="1"/>
  <c r="AD43" i="2"/>
  <c r="AD44" i="1"/>
  <c r="AD44" i="2"/>
  <c r="AD45" i="1"/>
  <c r="AD45" i="2"/>
  <c r="AD46" i="1"/>
  <c r="AD46" i="2"/>
  <c r="AD47" i="1"/>
  <c r="AD47" i="2"/>
  <c r="AD48" i="1"/>
  <c r="AD48" i="2"/>
  <c r="AD49" i="1"/>
  <c r="AD49" i="2"/>
  <c r="AD50" i="1"/>
  <c r="AD50" i="2"/>
  <c r="AD51" i="1"/>
  <c r="AD51" i="2"/>
  <c r="AD52" i="1"/>
  <c r="AD52" i="2"/>
  <c r="AD53" i="1"/>
  <c r="AD53" i="2"/>
  <c r="AD54" i="1"/>
  <c r="AD54" i="2"/>
  <c r="AD55" i="1"/>
  <c r="AD55" i="2"/>
  <c r="AD56" i="1"/>
  <c r="AD56" i="2"/>
  <c r="AD57" i="1"/>
  <c r="AD57" i="2"/>
  <c r="AD58" i="1"/>
  <c r="AD58" i="2"/>
  <c r="AD59" i="1"/>
  <c r="AD59" i="2"/>
  <c r="AD60" i="1"/>
  <c r="AD60" i="2"/>
  <c r="AD61" i="1"/>
  <c r="AD61" i="2"/>
  <c r="AD62" i="1"/>
  <c r="AD62" i="2"/>
  <c r="AD63" i="1"/>
  <c r="AD63" i="2"/>
  <c r="AD64" i="1"/>
  <c r="AD64" i="2"/>
  <c r="AD65" i="1"/>
  <c r="AD65" i="2"/>
  <c r="AD66" i="1"/>
  <c r="AD66" i="2"/>
  <c r="AD67" i="1"/>
  <c r="AD67" i="2"/>
  <c r="AD68" i="2"/>
  <c r="AD69" i="2"/>
  <c r="F37" i="22"/>
  <c r="AE11" i="1"/>
  <c r="AE7" i="1"/>
  <c r="AE11" i="2"/>
  <c r="AE12" i="1"/>
  <c r="AE12" i="2"/>
  <c r="AE13" i="1"/>
  <c r="AE13" i="2"/>
  <c r="AE14" i="1"/>
  <c r="AE14" i="2"/>
  <c r="AE15" i="1"/>
  <c r="AE15" i="2"/>
  <c r="AE16" i="1"/>
  <c r="AE16" i="2"/>
  <c r="AE17" i="1"/>
  <c r="AE17" i="2"/>
  <c r="AE18" i="1"/>
  <c r="AE18" i="2"/>
  <c r="AE19" i="1"/>
  <c r="AE19" i="2"/>
  <c r="AE20" i="1"/>
  <c r="AE20" i="2"/>
  <c r="AE21" i="1"/>
  <c r="AE21" i="2"/>
  <c r="AE22" i="1"/>
  <c r="AE22" i="2"/>
  <c r="AE23" i="1"/>
  <c r="AE23" i="2"/>
  <c r="AE24" i="1"/>
  <c r="AE24" i="2"/>
  <c r="AE25" i="1"/>
  <c r="AE25" i="2"/>
  <c r="AE26" i="1"/>
  <c r="AE26" i="2"/>
  <c r="AE27" i="1"/>
  <c r="AE27" i="2"/>
  <c r="AE28" i="1"/>
  <c r="AE28" i="2"/>
  <c r="AE29" i="1"/>
  <c r="AE29" i="2"/>
  <c r="AE30" i="1"/>
  <c r="AE30" i="2"/>
  <c r="AE31" i="1"/>
  <c r="AE31" i="2"/>
  <c r="AE32" i="1"/>
  <c r="AE32" i="2"/>
  <c r="AE33" i="1"/>
  <c r="AE33" i="2"/>
  <c r="AE34" i="1"/>
  <c r="AE34" i="2"/>
  <c r="AE35" i="1"/>
  <c r="AE35" i="2"/>
  <c r="AE36" i="1"/>
  <c r="AE36" i="2"/>
  <c r="AE37" i="1"/>
  <c r="AE37" i="2"/>
  <c r="AE38" i="1"/>
  <c r="AE38" i="2"/>
  <c r="AE39" i="1"/>
  <c r="AE39" i="2"/>
  <c r="AE40" i="1"/>
  <c r="AE40" i="2"/>
  <c r="AE41" i="1"/>
  <c r="AE41" i="2"/>
  <c r="AE42" i="1"/>
  <c r="AE42" i="2"/>
  <c r="AE43" i="1"/>
  <c r="AE43" i="2"/>
  <c r="AE44" i="1"/>
  <c r="AE44" i="2"/>
  <c r="AE45" i="1"/>
  <c r="AE45" i="2"/>
  <c r="AE46" i="1"/>
  <c r="AE46" i="2"/>
  <c r="AE47" i="1"/>
  <c r="AE47" i="2"/>
  <c r="AE48" i="1"/>
  <c r="AE48" i="2"/>
  <c r="AE49" i="1"/>
  <c r="AE49" i="2"/>
  <c r="AE50" i="1"/>
  <c r="AE50" i="2"/>
  <c r="AE51" i="1"/>
  <c r="AE51" i="2"/>
  <c r="AE52" i="1"/>
  <c r="AE52" i="2"/>
  <c r="AE53" i="1"/>
  <c r="AE53" i="2"/>
  <c r="AE54" i="1"/>
  <c r="AE54" i="2"/>
  <c r="AE55" i="1"/>
  <c r="AE55" i="2"/>
  <c r="AE56" i="1"/>
  <c r="AE56" i="2"/>
  <c r="AE57" i="1"/>
  <c r="AE57" i="2"/>
  <c r="AE58" i="1"/>
  <c r="AE58" i="2"/>
  <c r="AE59" i="1"/>
  <c r="AE59" i="2"/>
  <c r="AE60" i="1"/>
  <c r="AE60" i="2"/>
  <c r="AE61" i="1"/>
  <c r="AE61" i="2"/>
  <c r="AE62" i="1"/>
  <c r="AE62" i="2"/>
  <c r="AE63" i="1"/>
  <c r="AE63" i="2"/>
  <c r="AE64" i="1"/>
  <c r="AE64" i="2"/>
  <c r="AE65" i="1"/>
  <c r="AE65" i="2"/>
  <c r="AE66" i="1"/>
  <c r="AE66" i="2"/>
  <c r="AE67" i="1"/>
  <c r="AE67" i="2"/>
  <c r="AE68" i="2"/>
  <c r="AE69" i="2"/>
  <c r="F38" i="22"/>
  <c r="O37" i="22"/>
  <c r="AF11" i="1"/>
  <c r="AF7" i="1"/>
  <c r="AF11" i="2"/>
  <c r="AF12" i="1"/>
  <c r="AF12" i="2"/>
  <c r="AF13" i="1"/>
  <c r="AF13" i="2"/>
  <c r="AF14" i="1"/>
  <c r="AF14" i="2"/>
  <c r="AF15" i="1"/>
  <c r="AF15" i="2"/>
  <c r="AF16" i="1"/>
  <c r="AF16" i="2"/>
  <c r="AF17" i="1"/>
  <c r="AF17" i="2"/>
  <c r="AF18" i="1"/>
  <c r="AF18" i="2"/>
  <c r="AF19" i="1"/>
  <c r="AF19" i="2"/>
  <c r="AF20" i="1"/>
  <c r="AF20" i="2"/>
  <c r="AF21" i="1"/>
  <c r="AF21" i="2"/>
  <c r="AF22" i="1"/>
  <c r="AF22" i="2"/>
  <c r="AF23" i="1"/>
  <c r="AF23" i="2"/>
  <c r="AF24" i="1"/>
  <c r="AF24" i="2"/>
  <c r="AF25" i="1"/>
  <c r="AF25" i="2"/>
  <c r="AF26" i="1"/>
  <c r="AF26" i="2"/>
  <c r="AF27" i="1"/>
  <c r="AF27" i="2"/>
  <c r="AF28" i="1"/>
  <c r="AF28" i="2"/>
  <c r="AF29" i="1"/>
  <c r="AF29" i="2"/>
  <c r="AF30" i="1"/>
  <c r="AF30" i="2"/>
  <c r="AF31" i="1"/>
  <c r="AF31" i="2"/>
  <c r="AF32" i="1"/>
  <c r="AF32" i="2"/>
  <c r="AF33" i="1"/>
  <c r="AF33" i="2"/>
  <c r="AF34" i="1"/>
  <c r="AF34" i="2"/>
  <c r="AF35" i="1"/>
  <c r="AF35" i="2"/>
  <c r="AF36" i="1"/>
  <c r="AF36" i="2"/>
  <c r="AF37" i="1"/>
  <c r="AF37" i="2"/>
  <c r="AF38" i="1"/>
  <c r="AF38" i="2"/>
  <c r="AF39" i="1"/>
  <c r="AF39" i="2"/>
  <c r="AF40" i="1"/>
  <c r="AF40" i="2"/>
  <c r="AF41" i="1"/>
  <c r="AF41" i="2"/>
  <c r="AF42" i="1"/>
  <c r="AF42" i="2"/>
  <c r="AF43" i="1"/>
  <c r="AF43" i="2"/>
  <c r="AF44" i="1"/>
  <c r="AF44" i="2"/>
  <c r="AF45" i="1"/>
  <c r="AF45" i="2"/>
  <c r="AF46" i="1"/>
  <c r="AF46" i="2"/>
  <c r="AF47" i="1"/>
  <c r="AF47" i="2"/>
  <c r="AF48" i="1"/>
  <c r="AF48" i="2"/>
  <c r="AF49" i="1"/>
  <c r="AF49" i="2"/>
  <c r="AF50" i="1"/>
  <c r="AF50" i="2"/>
  <c r="AF51" i="1"/>
  <c r="AF51" i="2"/>
  <c r="AF52" i="1"/>
  <c r="AF52" i="2"/>
  <c r="AF53" i="1"/>
  <c r="AF53" i="2"/>
  <c r="AF54" i="1"/>
  <c r="AF54" i="2"/>
  <c r="AF55" i="1"/>
  <c r="AF55" i="2"/>
  <c r="AF56" i="1"/>
  <c r="AF56" i="2"/>
  <c r="AF57" i="1"/>
  <c r="AF57" i="2"/>
  <c r="AF58" i="1"/>
  <c r="AF58" i="2"/>
  <c r="AF59" i="1"/>
  <c r="AF59" i="2"/>
  <c r="AF60" i="1"/>
  <c r="AF60" i="2"/>
  <c r="AF61" i="1"/>
  <c r="AF61" i="2"/>
  <c r="AF62" i="1"/>
  <c r="AF62" i="2"/>
  <c r="AF63" i="1"/>
  <c r="AF63" i="2"/>
  <c r="AF64" i="1"/>
  <c r="AF64" i="2"/>
  <c r="AF65" i="1"/>
  <c r="AF65" i="2"/>
  <c r="AF66" i="1"/>
  <c r="AF66" i="2"/>
  <c r="AF67" i="1"/>
  <c r="AF67" i="2"/>
  <c r="AF68" i="2"/>
  <c r="AF69" i="2"/>
  <c r="F39" i="22"/>
  <c r="AG11" i="1"/>
  <c r="AG7" i="1"/>
  <c r="AG11" i="2"/>
  <c r="AG12" i="1"/>
  <c r="AG12" i="2"/>
  <c r="AG13" i="1"/>
  <c r="AG13" i="2"/>
  <c r="AG14" i="1"/>
  <c r="AG14" i="2"/>
  <c r="AG15" i="1"/>
  <c r="AG15" i="2"/>
  <c r="AG16" i="1"/>
  <c r="AG16" i="2"/>
  <c r="AG17" i="1"/>
  <c r="AG17" i="2"/>
  <c r="AG18" i="1"/>
  <c r="AG18" i="2"/>
  <c r="AG19" i="1"/>
  <c r="AG19" i="2"/>
  <c r="AG20" i="1"/>
  <c r="AG20" i="2"/>
  <c r="AG21" i="1"/>
  <c r="AG21" i="2"/>
  <c r="AG22" i="1"/>
  <c r="AG22" i="2"/>
  <c r="AG23" i="1"/>
  <c r="AG23" i="2"/>
  <c r="AG24" i="1"/>
  <c r="AG24" i="2"/>
  <c r="AG25" i="1"/>
  <c r="AG25" i="2"/>
  <c r="AG26" i="1"/>
  <c r="AG26" i="2"/>
  <c r="AG27" i="1"/>
  <c r="AG27" i="2"/>
  <c r="AG28" i="1"/>
  <c r="AG28" i="2"/>
  <c r="AG29" i="1"/>
  <c r="AG29" i="2"/>
  <c r="AG30" i="1"/>
  <c r="AG30" i="2"/>
  <c r="AG31" i="1"/>
  <c r="AG31" i="2"/>
  <c r="AG32" i="1"/>
  <c r="AG32" i="2"/>
  <c r="AG33" i="1"/>
  <c r="AG33" i="2"/>
  <c r="AG34" i="1"/>
  <c r="AG34" i="2"/>
  <c r="AG35" i="1"/>
  <c r="AG35" i="2"/>
  <c r="AG36" i="1"/>
  <c r="AG36" i="2"/>
  <c r="AG37" i="1"/>
  <c r="AG37" i="2"/>
  <c r="AG38" i="1"/>
  <c r="AG38" i="2"/>
  <c r="AG39" i="1"/>
  <c r="AG39" i="2"/>
  <c r="AG40" i="1"/>
  <c r="AG40" i="2"/>
  <c r="AG41" i="1"/>
  <c r="AG41" i="2"/>
  <c r="AG42" i="1"/>
  <c r="AG42" i="2"/>
  <c r="AG43" i="1"/>
  <c r="AG43" i="2"/>
  <c r="AG44" i="1"/>
  <c r="AG44" i="2"/>
  <c r="AG45" i="1"/>
  <c r="AG45" i="2"/>
  <c r="AG46" i="1"/>
  <c r="AG46" i="2"/>
  <c r="AG47" i="1"/>
  <c r="AG47" i="2"/>
  <c r="AG48" i="1"/>
  <c r="AG48" i="2"/>
  <c r="AG49" i="1"/>
  <c r="AG49" i="2"/>
  <c r="AG50" i="1"/>
  <c r="AG50" i="2"/>
  <c r="AG51" i="1"/>
  <c r="AG51" i="2"/>
  <c r="AG52" i="1"/>
  <c r="AG52" i="2"/>
  <c r="AG53" i="1"/>
  <c r="AG53" i="2"/>
  <c r="AG54" i="1"/>
  <c r="AG54" i="2"/>
  <c r="AG55" i="1"/>
  <c r="AG55" i="2"/>
  <c r="AG56" i="1"/>
  <c r="AG56" i="2"/>
  <c r="AG57" i="1"/>
  <c r="AG57" i="2"/>
  <c r="AG58" i="1"/>
  <c r="AG58" i="2"/>
  <c r="AG59" i="1"/>
  <c r="AG59" i="2"/>
  <c r="AG60" i="1"/>
  <c r="AG60" i="2"/>
  <c r="AG61" i="1"/>
  <c r="AG61" i="2"/>
  <c r="AG62" i="1"/>
  <c r="AG62" i="2"/>
  <c r="AG63" i="1"/>
  <c r="AG63" i="2"/>
  <c r="AG64" i="1"/>
  <c r="AG64" i="2"/>
  <c r="AG65" i="1"/>
  <c r="AG65" i="2"/>
  <c r="AG66" i="1"/>
  <c r="AG66" i="2"/>
  <c r="AG67" i="1"/>
  <c r="AG67" i="2"/>
  <c r="AG68" i="2"/>
  <c r="AG69" i="2"/>
  <c r="F40" i="22"/>
  <c r="O39" i="22"/>
  <c r="P37" i="22"/>
  <c r="L39" i="22"/>
  <c r="AD69" i="1"/>
  <c r="J37" i="22"/>
  <c r="L37" i="22"/>
  <c r="G37" i="22"/>
  <c r="H37" i="22"/>
  <c r="M37" i="22"/>
  <c r="AE69" i="1"/>
  <c r="J38" i="22"/>
  <c r="G38" i="22"/>
  <c r="H38" i="22"/>
  <c r="M38" i="22"/>
  <c r="Q37" i="22"/>
  <c r="I34" i="3"/>
  <c r="E32" i="22"/>
  <c r="N32" i="22"/>
  <c r="E34" i="22"/>
  <c r="N34" i="22"/>
  <c r="Z11" i="1"/>
  <c r="Z7" i="1"/>
  <c r="Z11" i="2"/>
  <c r="Z12" i="1"/>
  <c r="Z12" i="2"/>
  <c r="Z13" i="1"/>
  <c r="Z13" i="2"/>
  <c r="Z14" i="1"/>
  <c r="Z14" i="2"/>
  <c r="Z15" i="1"/>
  <c r="Z15" i="2"/>
  <c r="Z16" i="1"/>
  <c r="Z16" i="2"/>
  <c r="Z17" i="1"/>
  <c r="Z17" i="2"/>
  <c r="Z18" i="1"/>
  <c r="Z18" i="2"/>
  <c r="Z19" i="1"/>
  <c r="Z19" i="2"/>
  <c r="Z20" i="1"/>
  <c r="Z20" i="2"/>
  <c r="Z21" i="1"/>
  <c r="Z21" i="2"/>
  <c r="Z22" i="1"/>
  <c r="Z22" i="2"/>
  <c r="Z23" i="1"/>
  <c r="Z23" i="2"/>
  <c r="Z24" i="1"/>
  <c r="Z24" i="2"/>
  <c r="Z25" i="1"/>
  <c r="Z25" i="2"/>
  <c r="Z26" i="1"/>
  <c r="Z26" i="2"/>
  <c r="Z27" i="1"/>
  <c r="Z27" i="2"/>
  <c r="Z28" i="1"/>
  <c r="Z28" i="2"/>
  <c r="Z29" i="1"/>
  <c r="Z29" i="2"/>
  <c r="Z30" i="1"/>
  <c r="Z30" i="2"/>
  <c r="Z31" i="1"/>
  <c r="Z31" i="2"/>
  <c r="Z32" i="1"/>
  <c r="Z32" i="2"/>
  <c r="Z33" i="1"/>
  <c r="Z33" i="2"/>
  <c r="Z34" i="1"/>
  <c r="Z34" i="2"/>
  <c r="Z35" i="1"/>
  <c r="Z35" i="2"/>
  <c r="Z36" i="1"/>
  <c r="Z36" i="2"/>
  <c r="Z37" i="1"/>
  <c r="Z37" i="2"/>
  <c r="Z38" i="1"/>
  <c r="Z38" i="2"/>
  <c r="Z39" i="1"/>
  <c r="Z39" i="2"/>
  <c r="Z40" i="1"/>
  <c r="Z40" i="2"/>
  <c r="Z41" i="1"/>
  <c r="Z41" i="2"/>
  <c r="Z42" i="1"/>
  <c r="Z42" i="2"/>
  <c r="Z43" i="1"/>
  <c r="Z43" i="2"/>
  <c r="Z44" i="1"/>
  <c r="Z44" i="2"/>
  <c r="Z45" i="1"/>
  <c r="Z45" i="2"/>
  <c r="Z46" i="1"/>
  <c r="Z46" i="2"/>
  <c r="Z47" i="1"/>
  <c r="Z47" i="2"/>
  <c r="Z48" i="1"/>
  <c r="Z48" i="2"/>
  <c r="Z49" i="1"/>
  <c r="Z49" i="2"/>
  <c r="Z50" i="1"/>
  <c r="Z50" i="2"/>
  <c r="Z51" i="1"/>
  <c r="Z51" i="2"/>
  <c r="Z52" i="1"/>
  <c r="Z52" i="2"/>
  <c r="Z53" i="1"/>
  <c r="Z53" i="2"/>
  <c r="Z54" i="1"/>
  <c r="Z54" i="2"/>
  <c r="Z55" i="1"/>
  <c r="Z55" i="2"/>
  <c r="Z56" i="1"/>
  <c r="Z56" i="2"/>
  <c r="Z57" i="1"/>
  <c r="Z57" i="2"/>
  <c r="Z58" i="1"/>
  <c r="Z58" i="2"/>
  <c r="Z59" i="1"/>
  <c r="Z59" i="2"/>
  <c r="Z60" i="1"/>
  <c r="Z60" i="2"/>
  <c r="Z61" i="1"/>
  <c r="Z61" i="2"/>
  <c r="Z62" i="1"/>
  <c r="Z62" i="2"/>
  <c r="Z63" i="1"/>
  <c r="Z63" i="2"/>
  <c r="Z64" i="1"/>
  <c r="Z64" i="2"/>
  <c r="Z65" i="1"/>
  <c r="Z65" i="2"/>
  <c r="Z66" i="1"/>
  <c r="Z66" i="2"/>
  <c r="Z67" i="1"/>
  <c r="Z67" i="2"/>
  <c r="Z68" i="2"/>
  <c r="Z69" i="2"/>
  <c r="F32" i="22"/>
  <c r="AA11" i="1"/>
  <c r="AA7" i="1"/>
  <c r="AA11" i="2"/>
  <c r="AA12" i="1"/>
  <c r="AA12" i="2"/>
  <c r="AA13" i="1"/>
  <c r="AA13" i="2"/>
  <c r="AA14" i="1"/>
  <c r="AA14" i="2"/>
  <c r="AA15" i="1"/>
  <c r="AA15" i="2"/>
  <c r="AA16" i="1"/>
  <c r="AA16" i="2"/>
  <c r="AA17" i="1"/>
  <c r="AA17" i="2"/>
  <c r="AA18" i="1"/>
  <c r="AA18" i="2"/>
  <c r="AA19" i="1"/>
  <c r="AA19" i="2"/>
  <c r="AA20" i="1"/>
  <c r="AA20" i="2"/>
  <c r="AA21" i="1"/>
  <c r="AA21" i="2"/>
  <c r="AA22" i="1"/>
  <c r="AA22" i="2"/>
  <c r="AA23" i="1"/>
  <c r="AA23" i="2"/>
  <c r="AA24" i="1"/>
  <c r="AA24" i="2"/>
  <c r="AA25" i="1"/>
  <c r="AA25" i="2"/>
  <c r="AA26" i="1"/>
  <c r="AA26" i="2"/>
  <c r="AA27" i="1"/>
  <c r="AA27" i="2"/>
  <c r="AA28" i="1"/>
  <c r="AA28" i="2"/>
  <c r="AA29" i="1"/>
  <c r="AA29" i="2"/>
  <c r="AA30" i="1"/>
  <c r="AA30" i="2"/>
  <c r="AA31" i="1"/>
  <c r="AA31" i="2"/>
  <c r="AA32" i="1"/>
  <c r="AA32" i="2"/>
  <c r="AA33" i="1"/>
  <c r="AA33" i="2"/>
  <c r="AA34" i="1"/>
  <c r="AA34" i="2"/>
  <c r="AA35" i="1"/>
  <c r="AA35" i="2"/>
  <c r="AA36" i="1"/>
  <c r="AA36" i="2"/>
  <c r="AA37" i="1"/>
  <c r="AA37" i="2"/>
  <c r="AA38" i="1"/>
  <c r="AA38" i="2"/>
  <c r="AA39" i="1"/>
  <c r="AA39" i="2"/>
  <c r="AA40" i="1"/>
  <c r="AA40" i="2"/>
  <c r="AA41" i="1"/>
  <c r="AA41" i="2"/>
  <c r="AA42" i="1"/>
  <c r="AA42" i="2"/>
  <c r="AA43" i="1"/>
  <c r="AA43" i="2"/>
  <c r="AA44" i="1"/>
  <c r="AA44" i="2"/>
  <c r="AA45" i="1"/>
  <c r="AA45" i="2"/>
  <c r="AA46" i="1"/>
  <c r="AA46" i="2"/>
  <c r="AA47" i="1"/>
  <c r="AA47" i="2"/>
  <c r="AA48" i="1"/>
  <c r="AA48" i="2"/>
  <c r="AA49" i="1"/>
  <c r="AA49" i="2"/>
  <c r="AA50" i="1"/>
  <c r="AA50" i="2"/>
  <c r="AA51" i="1"/>
  <c r="AA51" i="2"/>
  <c r="AA52" i="1"/>
  <c r="AA52" i="2"/>
  <c r="AA53" i="1"/>
  <c r="AA53" i="2"/>
  <c r="AA54" i="1"/>
  <c r="AA54" i="2"/>
  <c r="AA55" i="1"/>
  <c r="AA55" i="2"/>
  <c r="AA56" i="1"/>
  <c r="AA56" i="2"/>
  <c r="AA57" i="1"/>
  <c r="AA57" i="2"/>
  <c r="AA58" i="1"/>
  <c r="AA58" i="2"/>
  <c r="AA59" i="1"/>
  <c r="AA59" i="2"/>
  <c r="AA60" i="1"/>
  <c r="AA60" i="2"/>
  <c r="AA61" i="1"/>
  <c r="AA61" i="2"/>
  <c r="AA62" i="1"/>
  <c r="AA62" i="2"/>
  <c r="AA63" i="1"/>
  <c r="AA63" i="2"/>
  <c r="AA64" i="1"/>
  <c r="AA64" i="2"/>
  <c r="AA65" i="1"/>
  <c r="AA65" i="2"/>
  <c r="AA66" i="1"/>
  <c r="AA66" i="2"/>
  <c r="AA67" i="1"/>
  <c r="AA67" i="2"/>
  <c r="AA68" i="2"/>
  <c r="AA69" i="2"/>
  <c r="F33" i="22"/>
  <c r="O32" i="22"/>
  <c r="AB11" i="1"/>
  <c r="AB7" i="1"/>
  <c r="AB11" i="2"/>
  <c r="AB12" i="1"/>
  <c r="AB12" i="2"/>
  <c r="AB13" i="1"/>
  <c r="AB13" i="2"/>
  <c r="AB14" i="1"/>
  <c r="AB14" i="2"/>
  <c r="AB15" i="1"/>
  <c r="AB15" i="2"/>
  <c r="AB16" i="1"/>
  <c r="AB16" i="2"/>
  <c r="AB17" i="1"/>
  <c r="AB17" i="2"/>
  <c r="AB18" i="1"/>
  <c r="AB18" i="2"/>
  <c r="AB19" i="1"/>
  <c r="AB19" i="2"/>
  <c r="AB20" i="1"/>
  <c r="AB20" i="2"/>
  <c r="AB21" i="1"/>
  <c r="AB21" i="2"/>
  <c r="AB22" i="1"/>
  <c r="AB22" i="2"/>
  <c r="AB23" i="1"/>
  <c r="AB23" i="2"/>
  <c r="AB24" i="1"/>
  <c r="AB24" i="2"/>
  <c r="AB25" i="1"/>
  <c r="AB25" i="2"/>
  <c r="AB26" i="1"/>
  <c r="AB26" i="2"/>
  <c r="AB27" i="1"/>
  <c r="AB27" i="2"/>
  <c r="AB28" i="1"/>
  <c r="AB28" i="2"/>
  <c r="AB29" i="1"/>
  <c r="AB29" i="2"/>
  <c r="AB30" i="1"/>
  <c r="AB30" i="2"/>
  <c r="AB31" i="1"/>
  <c r="AB31" i="2"/>
  <c r="AB32" i="1"/>
  <c r="AB32" i="2"/>
  <c r="AB33" i="1"/>
  <c r="AB33" i="2"/>
  <c r="AB34" i="1"/>
  <c r="AB34" i="2"/>
  <c r="AB35" i="1"/>
  <c r="AB35" i="2"/>
  <c r="AB36" i="1"/>
  <c r="AB36" i="2"/>
  <c r="AB37" i="1"/>
  <c r="AB37" i="2"/>
  <c r="AB38" i="1"/>
  <c r="AB38" i="2"/>
  <c r="AB39" i="1"/>
  <c r="AB39" i="2"/>
  <c r="AB40" i="1"/>
  <c r="AB40" i="2"/>
  <c r="AB41" i="1"/>
  <c r="AB41" i="2"/>
  <c r="AB42" i="1"/>
  <c r="AB42" i="2"/>
  <c r="AB43" i="1"/>
  <c r="AB43" i="2"/>
  <c r="AB44" i="1"/>
  <c r="AB44" i="2"/>
  <c r="AB45" i="1"/>
  <c r="AB45" i="2"/>
  <c r="AB46" i="1"/>
  <c r="AB46" i="2"/>
  <c r="AB47" i="1"/>
  <c r="AB47" i="2"/>
  <c r="AB48" i="1"/>
  <c r="AB48" i="2"/>
  <c r="AB49" i="1"/>
  <c r="AB49" i="2"/>
  <c r="AB50" i="1"/>
  <c r="AB50" i="2"/>
  <c r="AB51" i="1"/>
  <c r="AB51" i="2"/>
  <c r="AB52" i="1"/>
  <c r="AB52" i="2"/>
  <c r="AB53" i="1"/>
  <c r="AB53" i="2"/>
  <c r="AB54" i="1"/>
  <c r="AB54" i="2"/>
  <c r="AB55" i="1"/>
  <c r="AB55" i="2"/>
  <c r="AB56" i="1"/>
  <c r="AB56" i="2"/>
  <c r="AB57" i="1"/>
  <c r="AB57" i="2"/>
  <c r="AB58" i="1"/>
  <c r="AB58" i="2"/>
  <c r="AB59" i="1"/>
  <c r="AB59" i="2"/>
  <c r="AB60" i="1"/>
  <c r="AB60" i="2"/>
  <c r="AB61" i="1"/>
  <c r="AB61" i="2"/>
  <c r="AB62" i="1"/>
  <c r="AB62" i="2"/>
  <c r="AB63" i="1"/>
  <c r="AB63" i="2"/>
  <c r="AB64" i="1"/>
  <c r="AB64" i="2"/>
  <c r="AB65" i="1"/>
  <c r="AB65" i="2"/>
  <c r="AB66" i="1"/>
  <c r="AB66" i="2"/>
  <c r="AB67" i="1"/>
  <c r="AB67" i="2"/>
  <c r="AB68" i="2"/>
  <c r="AB69" i="2"/>
  <c r="F34" i="22"/>
  <c r="AC11" i="1"/>
  <c r="AC7" i="1"/>
  <c r="AC11" i="2"/>
  <c r="AC12" i="1"/>
  <c r="AC12" i="2"/>
  <c r="AC13" i="1"/>
  <c r="AC13" i="2"/>
  <c r="AC14" i="1"/>
  <c r="AC14" i="2"/>
  <c r="AC15" i="1"/>
  <c r="AC15" i="2"/>
  <c r="AC16" i="1"/>
  <c r="AC16" i="2"/>
  <c r="AC17" i="1"/>
  <c r="AC17" i="2"/>
  <c r="AC18" i="1"/>
  <c r="AC18" i="2"/>
  <c r="AC19" i="1"/>
  <c r="AC19" i="2"/>
  <c r="AC20" i="1"/>
  <c r="AC20" i="2"/>
  <c r="AC21" i="1"/>
  <c r="AC21" i="2"/>
  <c r="AC22" i="1"/>
  <c r="AC22" i="2"/>
  <c r="AC23" i="1"/>
  <c r="AC23" i="2"/>
  <c r="AC24" i="1"/>
  <c r="AC24" i="2"/>
  <c r="AC25" i="1"/>
  <c r="AC25" i="2"/>
  <c r="AC26" i="1"/>
  <c r="AC26" i="2"/>
  <c r="AC27" i="1"/>
  <c r="AC27" i="2"/>
  <c r="AC28" i="1"/>
  <c r="AC28" i="2"/>
  <c r="AC29" i="1"/>
  <c r="AC29" i="2"/>
  <c r="AC30" i="1"/>
  <c r="AC30" i="2"/>
  <c r="AC31" i="1"/>
  <c r="AC31" i="2"/>
  <c r="AC32" i="1"/>
  <c r="AC32" i="2"/>
  <c r="AC33" i="1"/>
  <c r="AC33" i="2"/>
  <c r="AC34" i="1"/>
  <c r="AC34" i="2"/>
  <c r="AC35" i="1"/>
  <c r="AC35" i="2"/>
  <c r="AC36" i="1"/>
  <c r="AC36" i="2"/>
  <c r="AC37" i="1"/>
  <c r="AC37" i="2"/>
  <c r="AC38" i="1"/>
  <c r="AC38" i="2"/>
  <c r="AC39" i="1"/>
  <c r="AC39" i="2"/>
  <c r="AC40" i="1"/>
  <c r="AC40" i="2"/>
  <c r="AC41" i="1"/>
  <c r="AC41" i="2"/>
  <c r="AC42" i="1"/>
  <c r="AC42" i="2"/>
  <c r="AC43" i="1"/>
  <c r="AC43" i="2"/>
  <c r="AC44" i="1"/>
  <c r="AC44" i="2"/>
  <c r="AC45" i="1"/>
  <c r="AC45" i="2"/>
  <c r="AC46" i="1"/>
  <c r="AC46" i="2"/>
  <c r="AC47" i="1"/>
  <c r="AC47" i="2"/>
  <c r="AC48" i="1"/>
  <c r="AC48" i="2"/>
  <c r="AC49" i="1"/>
  <c r="AC49" i="2"/>
  <c r="AC50" i="1"/>
  <c r="AC50" i="2"/>
  <c r="AC51" i="1"/>
  <c r="AC51" i="2"/>
  <c r="AC52" i="1"/>
  <c r="AC52" i="2"/>
  <c r="AC53" i="1"/>
  <c r="AC53" i="2"/>
  <c r="AC54" i="1"/>
  <c r="AC54" i="2"/>
  <c r="AC55" i="1"/>
  <c r="AC55" i="2"/>
  <c r="AC56" i="1"/>
  <c r="AC56" i="2"/>
  <c r="AC57" i="1"/>
  <c r="AC57" i="2"/>
  <c r="AC58" i="1"/>
  <c r="AC58" i="2"/>
  <c r="AC59" i="1"/>
  <c r="AC59" i="2"/>
  <c r="AC60" i="1"/>
  <c r="AC60" i="2"/>
  <c r="AC61" i="1"/>
  <c r="AC61" i="2"/>
  <c r="AC62" i="1"/>
  <c r="AC62" i="2"/>
  <c r="AC63" i="1"/>
  <c r="AC63" i="2"/>
  <c r="AC64" i="1"/>
  <c r="AC64" i="2"/>
  <c r="AC65" i="1"/>
  <c r="AC65" i="2"/>
  <c r="AC66" i="1"/>
  <c r="AC66" i="2"/>
  <c r="AC67" i="1"/>
  <c r="AC67" i="2"/>
  <c r="AC68" i="2"/>
  <c r="AC69" i="2"/>
  <c r="F35" i="22"/>
  <c r="O34" i="22"/>
  <c r="P32" i="22"/>
  <c r="L34" i="22"/>
  <c r="Z69" i="1"/>
  <c r="J32" i="22"/>
  <c r="L32" i="22"/>
  <c r="G32" i="22"/>
  <c r="H32" i="22"/>
  <c r="M32" i="22"/>
  <c r="AA69" i="1"/>
  <c r="J33" i="22"/>
  <c r="G33" i="22"/>
  <c r="H33" i="22"/>
  <c r="M33" i="22"/>
  <c r="Q32" i="22"/>
  <c r="I32" i="3"/>
  <c r="E27" i="22"/>
  <c r="N27" i="22"/>
  <c r="E29" i="22"/>
  <c r="N29" i="22"/>
  <c r="V11" i="1"/>
  <c r="V7" i="1"/>
  <c r="V11" i="2"/>
  <c r="V12" i="1"/>
  <c r="V12" i="2"/>
  <c r="V13" i="1"/>
  <c r="V13" i="2"/>
  <c r="V14" i="1"/>
  <c r="V14" i="2"/>
  <c r="V15" i="1"/>
  <c r="V15" i="2"/>
  <c r="V16" i="1"/>
  <c r="V16" i="2"/>
  <c r="V17" i="1"/>
  <c r="V17" i="2"/>
  <c r="V18" i="1"/>
  <c r="V18" i="2"/>
  <c r="V19" i="1"/>
  <c r="V19" i="2"/>
  <c r="V20" i="1"/>
  <c r="V20" i="2"/>
  <c r="V21" i="1"/>
  <c r="V21" i="2"/>
  <c r="V22" i="1"/>
  <c r="V22" i="2"/>
  <c r="V23" i="1"/>
  <c r="V23" i="2"/>
  <c r="V24" i="1"/>
  <c r="V24" i="2"/>
  <c r="V25" i="1"/>
  <c r="V25" i="2"/>
  <c r="V26" i="1"/>
  <c r="V26" i="2"/>
  <c r="V27" i="1"/>
  <c r="V27" i="2"/>
  <c r="V28" i="1"/>
  <c r="V28" i="2"/>
  <c r="V29" i="1"/>
  <c r="V29" i="2"/>
  <c r="V30" i="1"/>
  <c r="V30" i="2"/>
  <c r="V31" i="1"/>
  <c r="V31" i="2"/>
  <c r="V32" i="1"/>
  <c r="V32" i="2"/>
  <c r="V33" i="1"/>
  <c r="V33" i="2"/>
  <c r="V34" i="1"/>
  <c r="V34" i="2"/>
  <c r="V35" i="1"/>
  <c r="V35" i="2"/>
  <c r="V36" i="1"/>
  <c r="V36" i="2"/>
  <c r="V37" i="1"/>
  <c r="V37" i="2"/>
  <c r="V38" i="1"/>
  <c r="V38" i="2"/>
  <c r="V39" i="1"/>
  <c r="V39" i="2"/>
  <c r="V40" i="1"/>
  <c r="V40" i="2"/>
  <c r="V41" i="1"/>
  <c r="V41" i="2"/>
  <c r="V42" i="1"/>
  <c r="V42" i="2"/>
  <c r="V43" i="1"/>
  <c r="V43" i="2"/>
  <c r="V44" i="1"/>
  <c r="V44" i="2"/>
  <c r="V45" i="1"/>
  <c r="V45" i="2"/>
  <c r="V46" i="1"/>
  <c r="V46" i="2"/>
  <c r="V47" i="1"/>
  <c r="V47" i="2"/>
  <c r="V48" i="1"/>
  <c r="V48" i="2"/>
  <c r="V49" i="1"/>
  <c r="V49" i="2"/>
  <c r="V50" i="1"/>
  <c r="V50" i="2"/>
  <c r="V51" i="1"/>
  <c r="V51" i="2"/>
  <c r="V52" i="1"/>
  <c r="V52" i="2"/>
  <c r="V53" i="1"/>
  <c r="V53" i="2"/>
  <c r="V54" i="1"/>
  <c r="V54" i="2"/>
  <c r="V55" i="1"/>
  <c r="V55" i="2"/>
  <c r="V56" i="1"/>
  <c r="V56" i="2"/>
  <c r="V57" i="1"/>
  <c r="V57" i="2"/>
  <c r="V58" i="1"/>
  <c r="V58" i="2"/>
  <c r="V59" i="1"/>
  <c r="V59" i="2"/>
  <c r="V60" i="1"/>
  <c r="V60" i="2"/>
  <c r="V61" i="1"/>
  <c r="V61" i="2"/>
  <c r="V62" i="1"/>
  <c r="V62" i="2"/>
  <c r="V63" i="1"/>
  <c r="V63" i="2"/>
  <c r="V64" i="1"/>
  <c r="V64" i="2"/>
  <c r="V65" i="1"/>
  <c r="V65" i="2"/>
  <c r="V66" i="1"/>
  <c r="V66" i="2"/>
  <c r="V67" i="1"/>
  <c r="V67" i="2"/>
  <c r="V68" i="2"/>
  <c r="V69" i="2"/>
  <c r="F27" i="22"/>
  <c r="W11" i="1"/>
  <c r="W7" i="1"/>
  <c r="W11" i="2"/>
  <c r="W12" i="1"/>
  <c r="W12" i="2"/>
  <c r="W13" i="1"/>
  <c r="W13" i="2"/>
  <c r="W14" i="1"/>
  <c r="W14" i="2"/>
  <c r="W15" i="1"/>
  <c r="W15" i="2"/>
  <c r="W16" i="1"/>
  <c r="W16" i="2"/>
  <c r="W17" i="1"/>
  <c r="W17" i="2"/>
  <c r="W18" i="1"/>
  <c r="W18" i="2"/>
  <c r="W19" i="1"/>
  <c r="W19" i="2"/>
  <c r="W20" i="1"/>
  <c r="W20" i="2"/>
  <c r="W21" i="1"/>
  <c r="W21" i="2"/>
  <c r="W22" i="1"/>
  <c r="W22" i="2"/>
  <c r="W23" i="1"/>
  <c r="W23" i="2"/>
  <c r="W24" i="1"/>
  <c r="W24" i="2"/>
  <c r="W25" i="1"/>
  <c r="W25" i="2"/>
  <c r="W26" i="1"/>
  <c r="W26" i="2"/>
  <c r="W27" i="1"/>
  <c r="W27" i="2"/>
  <c r="W28" i="1"/>
  <c r="W28" i="2"/>
  <c r="W29" i="1"/>
  <c r="W29" i="2"/>
  <c r="W30" i="1"/>
  <c r="W30" i="2"/>
  <c r="W31" i="1"/>
  <c r="W31" i="2"/>
  <c r="W32" i="1"/>
  <c r="W32" i="2"/>
  <c r="W33" i="1"/>
  <c r="W33" i="2"/>
  <c r="W34" i="1"/>
  <c r="W34" i="2"/>
  <c r="W35" i="1"/>
  <c r="W35" i="2"/>
  <c r="W36" i="1"/>
  <c r="W36" i="2"/>
  <c r="W37" i="1"/>
  <c r="W37" i="2"/>
  <c r="W38" i="1"/>
  <c r="W38" i="2"/>
  <c r="W39" i="1"/>
  <c r="W39" i="2"/>
  <c r="W40" i="1"/>
  <c r="W40" i="2"/>
  <c r="W41" i="1"/>
  <c r="W41" i="2"/>
  <c r="W42" i="1"/>
  <c r="W42" i="2"/>
  <c r="W43" i="1"/>
  <c r="W43" i="2"/>
  <c r="W44" i="1"/>
  <c r="W44" i="2"/>
  <c r="W45" i="1"/>
  <c r="W45" i="2"/>
  <c r="W46" i="1"/>
  <c r="W46" i="2"/>
  <c r="W47" i="1"/>
  <c r="W47" i="2"/>
  <c r="W48" i="1"/>
  <c r="W48" i="2"/>
  <c r="W49" i="1"/>
  <c r="W49" i="2"/>
  <c r="W50" i="1"/>
  <c r="W50" i="2"/>
  <c r="W51" i="1"/>
  <c r="W51" i="2"/>
  <c r="W52" i="1"/>
  <c r="W52" i="2"/>
  <c r="W53" i="1"/>
  <c r="W53" i="2"/>
  <c r="W54" i="1"/>
  <c r="W54" i="2"/>
  <c r="W55" i="1"/>
  <c r="W55" i="2"/>
  <c r="W56" i="1"/>
  <c r="W56" i="2"/>
  <c r="W57" i="1"/>
  <c r="W57" i="2"/>
  <c r="W58" i="1"/>
  <c r="W58" i="2"/>
  <c r="W59" i="1"/>
  <c r="W59" i="2"/>
  <c r="W60" i="1"/>
  <c r="W60" i="2"/>
  <c r="W61" i="1"/>
  <c r="W61" i="2"/>
  <c r="W62" i="1"/>
  <c r="W62" i="2"/>
  <c r="W63" i="1"/>
  <c r="W63" i="2"/>
  <c r="W64" i="1"/>
  <c r="W64" i="2"/>
  <c r="W65" i="1"/>
  <c r="W65" i="2"/>
  <c r="W66" i="1"/>
  <c r="W66" i="2"/>
  <c r="W67" i="1"/>
  <c r="W67" i="2"/>
  <c r="W68" i="2"/>
  <c r="W69" i="2"/>
  <c r="F28" i="22"/>
  <c r="O27" i="22"/>
  <c r="X11" i="1"/>
  <c r="X7" i="1"/>
  <c r="X11" i="2"/>
  <c r="X12" i="1"/>
  <c r="X12" i="2"/>
  <c r="X13" i="1"/>
  <c r="X13" i="2"/>
  <c r="X14" i="1"/>
  <c r="X14" i="2"/>
  <c r="X15" i="1"/>
  <c r="X15" i="2"/>
  <c r="X16" i="1"/>
  <c r="X16" i="2"/>
  <c r="X17" i="1"/>
  <c r="X17" i="2"/>
  <c r="X18" i="1"/>
  <c r="X18" i="2"/>
  <c r="X19" i="1"/>
  <c r="X19" i="2"/>
  <c r="X20" i="1"/>
  <c r="X20" i="2"/>
  <c r="X21" i="1"/>
  <c r="X21" i="2"/>
  <c r="X22" i="1"/>
  <c r="X22" i="2"/>
  <c r="X23" i="1"/>
  <c r="X23" i="2"/>
  <c r="X24" i="1"/>
  <c r="X24" i="2"/>
  <c r="X25" i="1"/>
  <c r="X25" i="2"/>
  <c r="X26" i="1"/>
  <c r="X26" i="2"/>
  <c r="X27" i="1"/>
  <c r="X27" i="2"/>
  <c r="X28" i="1"/>
  <c r="X28" i="2"/>
  <c r="X29" i="1"/>
  <c r="X29" i="2"/>
  <c r="X30" i="1"/>
  <c r="X30" i="2"/>
  <c r="X31" i="1"/>
  <c r="X31" i="2"/>
  <c r="X32" i="1"/>
  <c r="X32" i="2"/>
  <c r="X33" i="1"/>
  <c r="X33" i="2"/>
  <c r="X34" i="1"/>
  <c r="X34" i="2"/>
  <c r="X35" i="1"/>
  <c r="X35" i="2"/>
  <c r="X36" i="1"/>
  <c r="X36" i="2"/>
  <c r="X37" i="1"/>
  <c r="X37" i="2"/>
  <c r="X38" i="1"/>
  <c r="X38" i="2"/>
  <c r="X39" i="1"/>
  <c r="X39" i="2"/>
  <c r="X40" i="1"/>
  <c r="X40" i="2"/>
  <c r="X41" i="1"/>
  <c r="X41" i="2"/>
  <c r="X42" i="1"/>
  <c r="X42" i="2"/>
  <c r="X43" i="1"/>
  <c r="X43" i="2"/>
  <c r="X44" i="1"/>
  <c r="X44" i="2"/>
  <c r="X45" i="1"/>
  <c r="X45" i="2"/>
  <c r="X46" i="1"/>
  <c r="X46" i="2"/>
  <c r="X47" i="1"/>
  <c r="X47" i="2"/>
  <c r="X48" i="1"/>
  <c r="X48" i="2"/>
  <c r="X49" i="1"/>
  <c r="X49" i="2"/>
  <c r="X50" i="1"/>
  <c r="X50" i="2"/>
  <c r="X51" i="1"/>
  <c r="X51" i="2"/>
  <c r="X52" i="1"/>
  <c r="X52" i="2"/>
  <c r="X53" i="1"/>
  <c r="X53" i="2"/>
  <c r="X54" i="1"/>
  <c r="X54" i="2"/>
  <c r="X55" i="1"/>
  <c r="X55" i="2"/>
  <c r="X56" i="1"/>
  <c r="X56" i="2"/>
  <c r="X57" i="1"/>
  <c r="X57" i="2"/>
  <c r="X58" i="1"/>
  <c r="X58" i="2"/>
  <c r="X59" i="1"/>
  <c r="X59" i="2"/>
  <c r="X60" i="1"/>
  <c r="X60" i="2"/>
  <c r="X61" i="1"/>
  <c r="X61" i="2"/>
  <c r="X62" i="1"/>
  <c r="X62" i="2"/>
  <c r="X63" i="1"/>
  <c r="X63" i="2"/>
  <c r="X64" i="1"/>
  <c r="X64" i="2"/>
  <c r="X65" i="1"/>
  <c r="X65" i="2"/>
  <c r="X66" i="1"/>
  <c r="X66" i="2"/>
  <c r="X67" i="1"/>
  <c r="X67" i="2"/>
  <c r="X68" i="2"/>
  <c r="X69" i="2"/>
  <c r="F29" i="22"/>
  <c r="Y11" i="1"/>
  <c r="Y7" i="1"/>
  <c r="Y11" i="2"/>
  <c r="Y12" i="1"/>
  <c r="Y12" i="2"/>
  <c r="Y13" i="1"/>
  <c r="Y13" i="2"/>
  <c r="Y14" i="1"/>
  <c r="Y14" i="2"/>
  <c r="Y15" i="1"/>
  <c r="Y15" i="2"/>
  <c r="Y16" i="1"/>
  <c r="Y16" i="2"/>
  <c r="Y17" i="1"/>
  <c r="Y17" i="2"/>
  <c r="Y18" i="1"/>
  <c r="Y18" i="2"/>
  <c r="Y19" i="1"/>
  <c r="Y19" i="2"/>
  <c r="Y20" i="1"/>
  <c r="Y20" i="2"/>
  <c r="Y21" i="1"/>
  <c r="Y21" i="2"/>
  <c r="Y22" i="1"/>
  <c r="Y22" i="2"/>
  <c r="Y23" i="1"/>
  <c r="Y23" i="2"/>
  <c r="Y24" i="1"/>
  <c r="Y24" i="2"/>
  <c r="Y25" i="1"/>
  <c r="Y25" i="2"/>
  <c r="Y26" i="1"/>
  <c r="Y26" i="2"/>
  <c r="Y27" i="1"/>
  <c r="Y27" i="2"/>
  <c r="Y28" i="1"/>
  <c r="Y28" i="2"/>
  <c r="Y29" i="1"/>
  <c r="Y29" i="2"/>
  <c r="Y30" i="1"/>
  <c r="Y30" i="2"/>
  <c r="Y31" i="1"/>
  <c r="Y31" i="2"/>
  <c r="Y32" i="1"/>
  <c r="Y32" i="2"/>
  <c r="Y33" i="1"/>
  <c r="Y33" i="2"/>
  <c r="Y34" i="1"/>
  <c r="Y34" i="2"/>
  <c r="Y35" i="1"/>
  <c r="Y35" i="2"/>
  <c r="Y36" i="1"/>
  <c r="Y36" i="2"/>
  <c r="Y37" i="1"/>
  <c r="Y37" i="2"/>
  <c r="Y38" i="1"/>
  <c r="Y38" i="2"/>
  <c r="Y39" i="1"/>
  <c r="Y39" i="2"/>
  <c r="Y40" i="1"/>
  <c r="Y40" i="2"/>
  <c r="Y41" i="1"/>
  <c r="Y41" i="2"/>
  <c r="Y42" i="1"/>
  <c r="Y42" i="2"/>
  <c r="Y43" i="1"/>
  <c r="Y43" i="2"/>
  <c r="Y44" i="1"/>
  <c r="Y44" i="2"/>
  <c r="Y45" i="1"/>
  <c r="Y45" i="2"/>
  <c r="Y46" i="1"/>
  <c r="Y46" i="2"/>
  <c r="Y47" i="1"/>
  <c r="Y47" i="2"/>
  <c r="Y48" i="1"/>
  <c r="Y48" i="2"/>
  <c r="Y49" i="1"/>
  <c r="Y49" i="2"/>
  <c r="Y50" i="1"/>
  <c r="Y50" i="2"/>
  <c r="Y51" i="1"/>
  <c r="Y51" i="2"/>
  <c r="Y52" i="1"/>
  <c r="Y52" i="2"/>
  <c r="Y53" i="1"/>
  <c r="Y53" i="2"/>
  <c r="Y54" i="1"/>
  <c r="Y54" i="2"/>
  <c r="Y55" i="1"/>
  <c r="Y55" i="2"/>
  <c r="Y56" i="1"/>
  <c r="Y56" i="2"/>
  <c r="Y57" i="1"/>
  <c r="Y57" i="2"/>
  <c r="Y58" i="1"/>
  <c r="Y58" i="2"/>
  <c r="Y59" i="1"/>
  <c r="Y59" i="2"/>
  <c r="Y60" i="1"/>
  <c r="Y60" i="2"/>
  <c r="Y61" i="1"/>
  <c r="Y61" i="2"/>
  <c r="Y62" i="1"/>
  <c r="Y62" i="2"/>
  <c r="Y63" i="1"/>
  <c r="Y63" i="2"/>
  <c r="Y64" i="1"/>
  <c r="Y64" i="2"/>
  <c r="Y65" i="1"/>
  <c r="Y65" i="2"/>
  <c r="Y66" i="1"/>
  <c r="Y66" i="2"/>
  <c r="Y67" i="1"/>
  <c r="Y67" i="2"/>
  <c r="Y68" i="2"/>
  <c r="Y69" i="2"/>
  <c r="F30" i="22"/>
  <c r="O29" i="22"/>
  <c r="P27" i="22"/>
  <c r="L29" i="22"/>
  <c r="V69" i="1"/>
  <c r="J27" i="22"/>
  <c r="L27" i="22"/>
  <c r="G27" i="22"/>
  <c r="H27" i="22"/>
  <c r="M27" i="22"/>
  <c r="W69" i="1"/>
  <c r="J28" i="22"/>
  <c r="G28" i="22"/>
  <c r="H28" i="22"/>
  <c r="M28" i="22"/>
  <c r="Q27" i="22"/>
  <c r="I30" i="3"/>
  <c r="BI67" i="1"/>
  <c r="BI66" i="1"/>
  <c r="BI65" i="1"/>
  <c r="BI7" i="1"/>
  <c r="BI65" i="2"/>
  <c r="BI64" i="1"/>
  <c r="BI63" i="1"/>
  <c r="BI62" i="1"/>
  <c r="BI61" i="1"/>
  <c r="BI61" i="2"/>
  <c r="BI60" i="1"/>
  <c r="BI59" i="1"/>
  <c r="BI58" i="1"/>
  <c r="BI57" i="1"/>
  <c r="BI57" i="2"/>
  <c r="BI56" i="1"/>
  <c r="BI55" i="1"/>
  <c r="BI54" i="1"/>
  <c r="BI53" i="1"/>
  <c r="BI53" i="2"/>
  <c r="BI52" i="1"/>
  <c r="BI51" i="1"/>
  <c r="BI50" i="1"/>
  <c r="BI49" i="1"/>
  <c r="BI49" i="2"/>
  <c r="BI48" i="1"/>
  <c r="BI47" i="1"/>
  <c r="BI46" i="1"/>
  <c r="BI45" i="1"/>
  <c r="BI45" i="2"/>
  <c r="BI44" i="1"/>
  <c r="BI43" i="1"/>
  <c r="BI42" i="1"/>
  <c r="BI41" i="1"/>
  <c r="BI41" i="2"/>
  <c r="BI40" i="1"/>
  <c r="BI39" i="1"/>
  <c r="BI38" i="1"/>
  <c r="BI37" i="1"/>
  <c r="BI37" i="2"/>
  <c r="BI36" i="1"/>
  <c r="BI35" i="1"/>
  <c r="BI34" i="1"/>
  <c r="BI33" i="1"/>
  <c r="BI33" i="2"/>
  <c r="BI32" i="1"/>
  <c r="BI31" i="1"/>
  <c r="BI30" i="1"/>
  <c r="BI29" i="1"/>
  <c r="BI29" i="2"/>
  <c r="BI28" i="1"/>
  <c r="BI27" i="1"/>
  <c r="BI26" i="1"/>
  <c r="BI25" i="1"/>
  <c r="BI25" i="2"/>
  <c r="BI24" i="1"/>
  <c r="BI23" i="1"/>
  <c r="BI22" i="1"/>
  <c r="BI21" i="1"/>
  <c r="BI21" i="2"/>
  <c r="BI20" i="1"/>
  <c r="BI19" i="1"/>
  <c r="BI18" i="1"/>
  <c r="BI17" i="1"/>
  <c r="BI17" i="2"/>
  <c r="BI16" i="1"/>
  <c r="BI15" i="1"/>
  <c r="BI14" i="1"/>
  <c r="BI13" i="1"/>
  <c r="BI13" i="2"/>
  <c r="BI12" i="1"/>
  <c r="BI11" i="1"/>
  <c r="BI10" i="1"/>
  <c r="BI9" i="1"/>
  <c r="BI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G10" i="1"/>
  <c r="BG9" i="1"/>
  <c r="BG8" i="1"/>
  <c r="BE10" i="1"/>
  <c r="BE9" i="1"/>
  <c r="BE8" i="1"/>
  <c r="BC10" i="1"/>
  <c r="BC9" i="1"/>
  <c r="BC8" i="1"/>
  <c r="BA10" i="1"/>
  <c r="BA9" i="1"/>
  <c r="BA8" i="1"/>
  <c r="AY10" i="1"/>
  <c r="AY9" i="1"/>
  <c r="AY8" i="1"/>
  <c r="AW10" i="1"/>
  <c r="AW9" i="1"/>
  <c r="AW8" i="1"/>
  <c r="AU10" i="1"/>
  <c r="AU9" i="1"/>
  <c r="AU8" i="1"/>
  <c r="AS10" i="1"/>
  <c r="AS9" i="1"/>
  <c r="AS8" i="1"/>
  <c r="AQ10" i="1"/>
  <c r="AQ9" i="1"/>
  <c r="AQ8" i="1"/>
  <c r="AO10" i="1"/>
  <c r="AO9" i="1"/>
  <c r="AO8" i="1"/>
  <c r="AM10" i="1"/>
  <c r="AM9" i="1"/>
  <c r="AM8" i="1"/>
  <c r="AK10" i="1"/>
  <c r="AK9" i="1"/>
  <c r="AK8" i="1"/>
  <c r="AI10" i="1"/>
  <c r="AI9" i="1"/>
  <c r="AI8" i="1"/>
  <c r="AG10" i="1"/>
  <c r="AG9" i="1"/>
  <c r="AG8" i="1"/>
  <c r="AE10" i="1"/>
  <c r="AE9" i="1"/>
  <c r="AE8" i="1"/>
  <c r="AC10" i="1"/>
  <c r="AC9" i="1"/>
  <c r="AC8" i="1"/>
  <c r="AA10" i="1"/>
  <c r="AA9" i="1"/>
  <c r="AA8" i="1"/>
  <c r="Y10" i="1"/>
  <c r="Y9" i="1"/>
  <c r="Y8" i="1"/>
  <c r="W10" i="1"/>
  <c r="W9" i="1"/>
  <c r="W8" i="1"/>
  <c r="BI11" i="2"/>
  <c r="BI12" i="2"/>
  <c r="BI14" i="2"/>
  <c r="BI15" i="2"/>
  <c r="BI16" i="2"/>
  <c r="BI18" i="2"/>
  <c r="BI19" i="2"/>
  <c r="BI20" i="2"/>
  <c r="BI22" i="2"/>
  <c r="BI23" i="2"/>
  <c r="BI24" i="2"/>
  <c r="BI26" i="2"/>
  <c r="BI27" i="2"/>
  <c r="BI28" i="2"/>
  <c r="BI30" i="2"/>
  <c r="BI31" i="2"/>
  <c r="BI32" i="2"/>
  <c r="BI34" i="2"/>
  <c r="BI35" i="2"/>
  <c r="BI36" i="2"/>
  <c r="BI38" i="2"/>
  <c r="BI39" i="2"/>
  <c r="BI40" i="2"/>
  <c r="BI42" i="2"/>
  <c r="BI43" i="2"/>
  <c r="BI44" i="2"/>
  <c r="BI46" i="2"/>
  <c r="BI47" i="2"/>
  <c r="BI48" i="2"/>
  <c r="BI50" i="2"/>
  <c r="BI51" i="2"/>
  <c r="BI52" i="2"/>
  <c r="BI54" i="2"/>
  <c r="BI55" i="2"/>
  <c r="BI56" i="2"/>
  <c r="BI58" i="2"/>
  <c r="BI59" i="2"/>
  <c r="BI60" i="2"/>
  <c r="BI62" i="2"/>
  <c r="BI63" i="2"/>
  <c r="BI64" i="2"/>
  <c r="BI66" i="2"/>
  <c r="BI67" i="2"/>
  <c r="BI68" i="2"/>
  <c r="B23" i="17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C47" i="12"/>
  <c r="C46" i="12"/>
  <c r="C45" i="12"/>
  <c r="C44" i="12"/>
  <c r="D47" i="12"/>
  <c r="D46" i="12"/>
  <c r="D45" i="12"/>
  <c r="D44" i="12"/>
  <c r="E47" i="12"/>
  <c r="E46" i="12"/>
  <c r="E45" i="12"/>
  <c r="E44" i="12"/>
  <c r="F47" i="12"/>
  <c r="F46" i="12"/>
  <c r="F45" i="12"/>
  <c r="F44" i="12"/>
  <c r="G47" i="12"/>
  <c r="G46" i="12"/>
  <c r="G45" i="12"/>
  <c r="G44" i="12"/>
  <c r="H47" i="12"/>
  <c r="H46" i="12"/>
  <c r="H45" i="12"/>
  <c r="H44" i="12"/>
  <c r="I47" i="12"/>
  <c r="I46" i="12"/>
  <c r="I45" i="12"/>
  <c r="J47" i="12"/>
  <c r="J45" i="12"/>
  <c r="I44" i="12"/>
  <c r="J46" i="12"/>
  <c r="J44" i="12"/>
  <c r="K47" i="12"/>
  <c r="K46" i="12"/>
  <c r="K45" i="12"/>
  <c r="K44" i="12"/>
  <c r="BB5" i="1"/>
  <c r="BB5" i="2"/>
  <c r="C11" i="17"/>
  <c r="D17" i="17"/>
  <c r="D19" i="17"/>
  <c r="D23" i="17"/>
  <c r="D25" i="17"/>
  <c r="D33" i="17"/>
  <c r="D43" i="17"/>
  <c r="D47" i="17"/>
  <c r="D35" i="17"/>
  <c r="D61" i="17"/>
  <c r="E21" i="17"/>
  <c r="E25" i="17"/>
  <c r="E31" i="17"/>
  <c r="E37" i="17"/>
  <c r="E41" i="17"/>
  <c r="E47" i="17"/>
  <c r="E48" i="17"/>
  <c r="E51" i="17"/>
  <c r="E54" i="17"/>
  <c r="E57" i="17"/>
  <c r="E64" i="17"/>
  <c r="E40" i="17"/>
  <c r="E43" i="17"/>
  <c r="E56" i="17"/>
  <c r="E59" i="17"/>
  <c r="E39" i="17"/>
  <c r="E42" i="17"/>
  <c r="E45" i="17"/>
  <c r="E61" i="17"/>
  <c r="E62" i="17"/>
  <c r="E12" i="17"/>
  <c r="E26" i="17"/>
  <c r="E28" i="17"/>
  <c r="E36" i="17"/>
  <c r="E44" i="17"/>
  <c r="E60" i="17"/>
  <c r="F33" i="17"/>
  <c r="F17" i="17"/>
  <c r="F25" i="17"/>
  <c r="F41" i="17"/>
  <c r="F44" i="17"/>
  <c r="F49" i="17"/>
  <c r="F60" i="17"/>
  <c r="F51" i="3"/>
  <c r="A92" i="23"/>
  <c r="A91" i="23"/>
  <c r="A82" i="23"/>
  <c r="K78" i="22"/>
  <c r="K77" i="22"/>
  <c r="L75" i="22"/>
  <c r="L74" i="22"/>
  <c r="E67" i="22"/>
  <c r="N67" i="22"/>
  <c r="E69" i="22"/>
  <c r="N69" i="22"/>
  <c r="M8" i="22"/>
  <c r="D39" i="12"/>
  <c r="K39" i="12"/>
  <c r="C40" i="12"/>
  <c r="D40" i="12"/>
  <c r="E40" i="12"/>
  <c r="F40" i="12"/>
  <c r="G40" i="12"/>
  <c r="H40" i="12"/>
  <c r="I40" i="12"/>
  <c r="J40" i="12"/>
  <c r="K40" i="12"/>
  <c r="C41" i="12"/>
  <c r="D41" i="12"/>
  <c r="E41" i="12"/>
  <c r="F41" i="12"/>
  <c r="G41" i="12"/>
  <c r="H41" i="12"/>
  <c r="I41" i="12"/>
  <c r="J41" i="12"/>
  <c r="K41" i="12"/>
  <c r="C42" i="12"/>
  <c r="D42" i="12"/>
  <c r="E42" i="12"/>
  <c r="F42" i="12"/>
  <c r="G42" i="12"/>
  <c r="H42" i="12"/>
  <c r="I42" i="12"/>
  <c r="J42" i="12"/>
  <c r="K42" i="12"/>
  <c r="C43" i="12"/>
  <c r="D43" i="12"/>
  <c r="E43" i="12"/>
  <c r="F43" i="12"/>
  <c r="G43" i="12"/>
  <c r="H43" i="12"/>
  <c r="I43" i="12"/>
  <c r="J43" i="12"/>
  <c r="K43" i="12"/>
  <c r="D49" i="12"/>
  <c r="K49" i="12"/>
  <c r="V4" i="1"/>
  <c r="Z4" i="1"/>
  <c r="Z4" i="2"/>
  <c r="AD4" i="1"/>
  <c r="AH4" i="1"/>
  <c r="AL4" i="1"/>
  <c r="AP4" i="1"/>
  <c r="AP4" i="2"/>
  <c r="AT4" i="1"/>
  <c r="AX4" i="1"/>
  <c r="AX4" i="2"/>
  <c r="BB4" i="1"/>
  <c r="R5" i="1"/>
  <c r="V5" i="1"/>
  <c r="X5" i="1"/>
  <c r="Z5" i="1"/>
  <c r="Z5" i="2"/>
  <c r="AB5" i="1"/>
  <c r="AB5" i="2"/>
  <c r="AD5" i="1"/>
  <c r="AF5" i="1"/>
  <c r="AH5" i="1"/>
  <c r="AH5" i="2"/>
  <c r="AJ5" i="1"/>
  <c r="AJ5" i="2"/>
  <c r="AL5" i="1"/>
  <c r="AN5" i="1"/>
  <c r="AP5" i="1"/>
  <c r="AP5" i="2"/>
  <c r="AR5" i="1"/>
  <c r="AR5" i="2"/>
  <c r="AT5" i="1"/>
  <c r="AV5" i="1"/>
  <c r="AX5" i="1"/>
  <c r="AX5" i="2"/>
  <c r="AZ5" i="1"/>
  <c r="AZ5" i="2"/>
  <c r="BD5" i="1"/>
  <c r="B8" i="1"/>
  <c r="C8" i="1"/>
  <c r="C8" i="2"/>
  <c r="D8" i="1"/>
  <c r="D8" i="2"/>
  <c r="E8" i="1"/>
  <c r="F8" i="1"/>
  <c r="G8" i="1"/>
  <c r="G8" i="2"/>
  <c r="H8" i="1"/>
  <c r="H8" i="2"/>
  <c r="I8" i="1"/>
  <c r="J8" i="1"/>
  <c r="K8" i="1"/>
  <c r="K8" i="2"/>
  <c r="J8" i="2"/>
  <c r="L8" i="1"/>
  <c r="L8" i="2"/>
  <c r="M8" i="1"/>
  <c r="M8" i="2"/>
  <c r="D7" i="17"/>
  <c r="N8" i="1"/>
  <c r="O8" i="1"/>
  <c r="O8" i="2"/>
  <c r="N8" i="2"/>
  <c r="P8" i="1"/>
  <c r="P8" i="2"/>
  <c r="Q8" i="1"/>
  <c r="Q8" i="2"/>
  <c r="E7" i="17"/>
  <c r="R8" i="1"/>
  <c r="S8" i="1"/>
  <c r="T8" i="1"/>
  <c r="U8" i="1"/>
  <c r="V8" i="1"/>
  <c r="X8" i="1"/>
  <c r="Z8" i="1"/>
  <c r="Z8" i="2"/>
  <c r="AB8" i="1"/>
  <c r="AD8" i="1"/>
  <c r="AF8" i="1"/>
  <c r="AF8" i="2"/>
  <c r="AH8" i="1"/>
  <c r="AH8" i="2"/>
  <c r="AJ8" i="1"/>
  <c r="AL8" i="1"/>
  <c r="AN8" i="1"/>
  <c r="AN8" i="2"/>
  <c r="AP8" i="1"/>
  <c r="AR8" i="1"/>
  <c r="AT8" i="1"/>
  <c r="AV8" i="1"/>
  <c r="AV8" i="2"/>
  <c r="AX8" i="1"/>
  <c r="AX8" i="2"/>
  <c r="AZ8" i="1"/>
  <c r="BB8" i="1"/>
  <c r="BD8" i="1"/>
  <c r="BD8" i="2"/>
  <c r="BF8" i="1"/>
  <c r="BF8" i="2"/>
  <c r="B9" i="1"/>
  <c r="C9" i="1"/>
  <c r="D9" i="1"/>
  <c r="D9" i="2"/>
  <c r="E9" i="1"/>
  <c r="E9" i="2"/>
  <c r="F9" i="1"/>
  <c r="G9" i="1"/>
  <c r="H9" i="1"/>
  <c r="H9" i="2"/>
  <c r="I9" i="1"/>
  <c r="I9" i="2"/>
  <c r="J9" i="1"/>
  <c r="K9" i="1"/>
  <c r="L9" i="1"/>
  <c r="L9" i="2"/>
  <c r="M9" i="1"/>
  <c r="M9" i="2"/>
  <c r="N9" i="1"/>
  <c r="O9" i="1"/>
  <c r="P9" i="1"/>
  <c r="P9" i="2"/>
  <c r="Q9" i="1"/>
  <c r="Q9" i="2"/>
  <c r="R9" i="1"/>
  <c r="S9" i="1"/>
  <c r="T9" i="1"/>
  <c r="T9" i="2"/>
  <c r="U9" i="1"/>
  <c r="V9" i="1"/>
  <c r="X9" i="1"/>
  <c r="Z9" i="1"/>
  <c r="AB9" i="1"/>
  <c r="AB9" i="2"/>
  <c r="AD9" i="1"/>
  <c r="AF9" i="1"/>
  <c r="AH9" i="1"/>
  <c r="AH9" i="2"/>
  <c r="AJ9" i="1"/>
  <c r="AJ9" i="2"/>
  <c r="AL9" i="1"/>
  <c r="AN9" i="1"/>
  <c r="AP9" i="1"/>
  <c r="AP9" i="2"/>
  <c r="AR9" i="1"/>
  <c r="AT9" i="1"/>
  <c r="AV9" i="1"/>
  <c r="AX9" i="1"/>
  <c r="AX9" i="2"/>
  <c r="AZ9" i="1"/>
  <c r="AZ9" i="2"/>
  <c r="BB9" i="1"/>
  <c r="BD9" i="1"/>
  <c r="BF9" i="1"/>
  <c r="BF9" i="2"/>
  <c r="B10" i="1"/>
  <c r="C10" i="1"/>
  <c r="D10" i="1"/>
  <c r="E10" i="1"/>
  <c r="E10" i="2"/>
  <c r="F10" i="1"/>
  <c r="G10" i="1"/>
  <c r="H10" i="1"/>
  <c r="I10" i="1"/>
  <c r="I10" i="2"/>
  <c r="F10" i="2"/>
  <c r="G10" i="2"/>
  <c r="H10" i="2"/>
  <c r="C9" i="17"/>
  <c r="J10" i="1"/>
  <c r="K10" i="1"/>
  <c r="L10" i="1"/>
  <c r="M10" i="1"/>
  <c r="M10" i="2"/>
  <c r="J10" i="2"/>
  <c r="K10" i="2"/>
  <c r="L10" i="2"/>
  <c r="D9" i="17"/>
  <c r="N10" i="1"/>
  <c r="O10" i="1"/>
  <c r="P10" i="1"/>
  <c r="Q10" i="1"/>
  <c r="Q10" i="2"/>
  <c r="N10" i="2"/>
  <c r="O10" i="2"/>
  <c r="P10" i="2"/>
  <c r="E9" i="17"/>
  <c r="R10" i="1"/>
  <c r="R10" i="2"/>
  <c r="S10" i="1"/>
  <c r="T10" i="1"/>
  <c r="U10" i="1"/>
  <c r="U10" i="2"/>
  <c r="V10" i="1"/>
  <c r="V10" i="2"/>
  <c r="X10" i="1"/>
  <c r="Z10" i="1"/>
  <c r="AB10" i="1"/>
  <c r="AB10" i="2"/>
  <c r="AD10" i="1"/>
  <c r="AD10" i="2"/>
  <c r="AF10" i="1"/>
  <c r="AH10" i="1"/>
  <c r="AJ10" i="1"/>
  <c r="AJ10" i="2"/>
  <c r="AL10" i="1"/>
  <c r="AL10" i="2"/>
  <c r="AN10" i="1"/>
  <c r="AP10" i="1"/>
  <c r="AR10" i="1"/>
  <c r="AR10" i="2"/>
  <c r="AT10" i="1"/>
  <c r="AV10" i="1"/>
  <c r="AX10" i="1"/>
  <c r="AZ10" i="1"/>
  <c r="AZ10" i="2"/>
  <c r="BB10" i="1"/>
  <c r="BB10" i="2"/>
  <c r="BD10" i="1"/>
  <c r="BF10" i="1"/>
  <c r="C59" i="17"/>
  <c r="C65" i="17"/>
  <c r="A7" i="23"/>
  <c r="K27" i="23"/>
  <c r="L27" i="23"/>
  <c r="M27" i="23"/>
  <c r="N27" i="23"/>
  <c r="O27" i="23"/>
  <c r="P27" i="23"/>
  <c r="K28" i="23"/>
  <c r="L28" i="23"/>
  <c r="M28" i="23"/>
  <c r="N28" i="23"/>
  <c r="O28" i="23"/>
  <c r="P28" i="23"/>
  <c r="A30" i="3"/>
  <c r="K29" i="23"/>
  <c r="E30" i="3"/>
  <c r="O29" i="23"/>
  <c r="E31" i="3"/>
  <c r="O30" i="23"/>
  <c r="A32" i="3"/>
  <c r="K31" i="23"/>
  <c r="E32" i="3"/>
  <c r="O31" i="23"/>
  <c r="E33" i="3"/>
  <c r="O32" i="23"/>
  <c r="A34" i="3"/>
  <c r="K33" i="23"/>
  <c r="E34" i="3"/>
  <c r="O33" i="23"/>
  <c r="E35" i="3"/>
  <c r="O34" i="23"/>
  <c r="A36" i="3"/>
  <c r="K35" i="23"/>
  <c r="E36" i="3"/>
  <c r="O35" i="23"/>
  <c r="D36" i="23"/>
  <c r="E37" i="3"/>
  <c r="O36" i="23"/>
  <c r="A38" i="3"/>
  <c r="K37" i="23"/>
  <c r="E38" i="3"/>
  <c r="O37" i="23"/>
  <c r="E39" i="3"/>
  <c r="O38" i="23"/>
  <c r="A40" i="3"/>
  <c r="K39" i="23"/>
  <c r="E40" i="3"/>
  <c r="O39" i="23"/>
  <c r="E41" i="3"/>
  <c r="O40" i="23"/>
  <c r="A42" i="3"/>
  <c r="K41" i="23"/>
  <c r="E42" i="3"/>
  <c r="O41" i="23"/>
  <c r="E43" i="3"/>
  <c r="O42" i="23"/>
  <c r="A44" i="3"/>
  <c r="K43" i="23"/>
  <c r="E44" i="3"/>
  <c r="O43" i="23"/>
  <c r="E45" i="3"/>
  <c r="O44" i="23"/>
  <c r="A46" i="3"/>
  <c r="K45" i="23"/>
  <c r="E46" i="3"/>
  <c r="O45" i="23"/>
  <c r="E47" i="3"/>
  <c r="O46" i="23"/>
  <c r="A49" i="23"/>
  <c r="D49" i="23"/>
  <c r="G49" i="23"/>
  <c r="A58" i="23"/>
  <c r="D58" i="23"/>
  <c r="G58" i="23"/>
  <c r="A59" i="23"/>
  <c r="D59" i="23"/>
  <c r="G59" i="23"/>
  <c r="A60" i="23"/>
  <c r="D60" i="23"/>
  <c r="A69" i="23"/>
  <c r="D69" i="23"/>
  <c r="A70" i="23"/>
  <c r="D70" i="23"/>
  <c r="A71" i="23"/>
  <c r="D71" i="23"/>
  <c r="G71" i="23"/>
  <c r="A80" i="23"/>
  <c r="D80" i="23"/>
  <c r="G80" i="23"/>
  <c r="A81" i="23"/>
  <c r="D81" i="23"/>
  <c r="G81" i="23"/>
  <c r="A1" i="3"/>
  <c r="G2" i="3"/>
  <c r="A3" i="3"/>
  <c r="G3" i="3"/>
  <c r="G4" i="3"/>
  <c r="G5" i="3"/>
  <c r="G6" i="3"/>
  <c r="G7" i="3"/>
  <c r="A13" i="3"/>
  <c r="B16" i="3"/>
  <c r="B17" i="3"/>
  <c r="B22" i="3"/>
  <c r="D66" i="3"/>
  <c r="A77" i="3"/>
  <c r="D77" i="3"/>
  <c r="G77" i="3"/>
  <c r="A86" i="3"/>
  <c r="D86" i="3"/>
  <c r="A95" i="3"/>
  <c r="D95" i="3"/>
  <c r="G95" i="3"/>
  <c r="A104" i="3"/>
  <c r="F4" i="2"/>
  <c r="V4" i="2"/>
  <c r="AD4" i="2"/>
  <c r="AH4" i="2"/>
  <c r="AL4" i="2"/>
  <c r="AT4" i="2"/>
  <c r="BB4" i="2"/>
  <c r="V5" i="2"/>
  <c r="X5" i="2"/>
  <c r="AD5" i="2"/>
  <c r="AF5" i="2"/>
  <c r="AL5" i="2"/>
  <c r="AN5" i="2"/>
  <c r="AT5" i="2"/>
  <c r="AV5" i="2"/>
  <c r="BD5" i="2"/>
  <c r="B7" i="2"/>
  <c r="C7" i="2"/>
  <c r="D7" i="2"/>
  <c r="E7" i="2"/>
  <c r="B6" i="17"/>
  <c r="F7" i="2"/>
  <c r="G7" i="2"/>
  <c r="H7" i="2"/>
  <c r="I7" i="2"/>
  <c r="C6" i="17"/>
  <c r="J7" i="2"/>
  <c r="K7" i="2"/>
  <c r="L7" i="2"/>
  <c r="M7" i="2"/>
  <c r="D6" i="17"/>
  <c r="N7" i="2"/>
  <c r="O7" i="2"/>
  <c r="P7" i="2"/>
  <c r="Q7" i="2"/>
  <c r="E6" i="17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Q7" i="2"/>
  <c r="AS7" i="2"/>
  <c r="AT7" i="2"/>
  <c r="AU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8" i="2"/>
  <c r="E8" i="2"/>
  <c r="B7" i="17"/>
  <c r="F8" i="2"/>
  <c r="I8" i="2"/>
  <c r="C7" i="17"/>
  <c r="R8" i="2"/>
  <c r="S8" i="2"/>
  <c r="T8" i="2"/>
  <c r="V8" i="2"/>
  <c r="W8" i="2"/>
  <c r="X8" i="2"/>
  <c r="Y8" i="2"/>
  <c r="AA8" i="2"/>
  <c r="AB8" i="2"/>
  <c r="AC8" i="2"/>
  <c r="AD8" i="2"/>
  <c r="AE8" i="2"/>
  <c r="AG8" i="2"/>
  <c r="AI8" i="2"/>
  <c r="AJ8" i="2"/>
  <c r="AK8" i="2"/>
  <c r="AL8" i="2"/>
  <c r="AM8" i="2"/>
  <c r="AO8" i="2"/>
  <c r="AQ8" i="2"/>
  <c r="AR8" i="2"/>
  <c r="AS8" i="2"/>
  <c r="AU8" i="2"/>
  <c r="AW8" i="2"/>
  <c r="AY8" i="2"/>
  <c r="AZ8" i="2"/>
  <c r="BA8" i="2"/>
  <c r="BB8" i="2"/>
  <c r="BC8" i="2"/>
  <c r="BE8" i="2"/>
  <c r="BG8" i="2"/>
  <c r="BH8" i="2"/>
  <c r="BI8" i="2"/>
  <c r="B9" i="2"/>
  <c r="C9" i="2"/>
  <c r="B8" i="17"/>
  <c r="F9" i="2"/>
  <c r="G9" i="2"/>
  <c r="J9" i="2"/>
  <c r="K9" i="2"/>
  <c r="N9" i="2"/>
  <c r="O9" i="2"/>
  <c r="R9" i="2"/>
  <c r="S9" i="2"/>
  <c r="V9" i="2"/>
  <c r="W9" i="2"/>
  <c r="X9" i="2"/>
  <c r="Y9" i="2"/>
  <c r="Z9" i="2"/>
  <c r="AA9" i="2"/>
  <c r="AC9" i="2"/>
  <c r="AD9" i="2"/>
  <c r="AE9" i="2"/>
  <c r="AF9" i="2"/>
  <c r="AG9" i="2"/>
  <c r="AI9" i="2"/>
  <c r="AK9" i="2"/>
  <c r="AL9" i="2"/>
  <c r="AM9" i="2"/>
  <c r="AN9" i="2"/>
  <c r="AO9" i="2"/>
  <c r="AQ9" i="2"/>
  <c r="AS9" i="2"/>
  <c r="AT9" i="2"/>
  <c r="AU9" i="2"/>
  <c r="AW9" i="2"/>
  <c r="AY9" i="2"/>
  <c r="BA9" i="2"/>
  <c r="BB9" i="2"/>
  <c r="BC9" i="2"/>
  <c r="BD9" i="2"/>
  <c r="BE9" i="2"/>
  <c r="BG9" i="2"/>
  <c r="BH9" i="2"/>
  <c r="BI9" i="2"/>
  <c r="B10" i="2"/>
  <c r="C10" i="2"/>
  <c r="D10" i="2"/>
  <c r="S10" i="2"/>
  <c r="T10" i="2"/>
  <c r="F9" i="17"/>
  <c r="W10" i="2"/>
  <c r="X10" i="2"/>
  <c r="Y10" i="2"/>
  <c r="Z10" i="2"/>
  <c r="AA10" i="2"/>
  <c r="AC10" i="2"/>
  <c r="AE10" i="2"/>
  <c r="AF10" i="2"/>
  <c r="AG10" i="2"/>
  <c r="AH10" i="2"/>
  <c r="AI10" i="2"/>
  <c r="AK10" i="2"/>
  <c r="AM10" i="2"/>
  <c r="AN10" i="2"/>
  <c r="AO10" i="2"/>
  <c r="AQ10" i="2"/>
  <c r="AS10" i="2"/>
  <c r="AU10" i="2"/>
  <c r="AW10" i="2"/>
  <c r="AX10" i="2"/>
  <c r="AY10" i="2"/>
  <c r="BA10" i="2"/>
  <c r="BC10" i="2"/>
  <c r="BD10" i="2"/>
  <c r="BE10" i="2"/>
  <c r="BG10" i="2"/>
  <c r="BH10" i="2"/>
  <c r="BI10" i="2"/>
  <c r="A27" i="22"/>
  <c r="A32" i="22"/>
  <c r="A37" i="22"/>
  <c r="A42" i="22"/>
  <c r="A47" i="22"/>
  <c r="A52" i="22"/>
  <c r="A57" i="22"/>
  <c r="A62" i="22"/>
  <c r="A67" i="22"/>
  <c r="E8" i="17"/>
  <c r="D11" i="17"/>
  <c r="E11" i="17"/>
  <c r="C13" i="17"/>
  <c r="E14" i="17"/>
  <c r="B15" i="17"/>
  <c r="D15" i="17"/>
  <c r="E15" i="17"/>
  <c r="B17" i="17"/>
  <c r="C17" i="17"/>
  <c r="E17" i="17"/>
  <c r="C19" i="17"/>
  <c r="E19" i="17"/>
  <c r="C21" i="17"/>
  <c r="D21" i="17"/>
  <c r="E22" i="17"/>
  <c r="F22" i="17"/>
  <c r="E23" i="17"/>
  <c r="B25" i="17"/>
  <c r="C25" i="17"/>
  <c r="D27" i="17"/>
  <c r="E27" i="17"/>
  <c r="C29" i="17"/>
  <c r="D29" i="17"/>
  <c r="B31" i="17"/>
  <c r="D31" i="17"/>
  <c r="B33" i="17"/>
  <c r="E34" i="17"/>
  <c r="C35" i="17"/>
  <c r="E35" i="17"/>
  <c r="C37" i="17"/>
  <c r="D37" i="17"/>
  <c r="D39" i="17"/>
  <c r="B41" i="17"/>
  <c r="C41" i="17"/>
  <c r="D41" i="17"/>
  <c r="C43" i="17"/>
  <c r="E46" i="17"/>
  <c r="B47" i="17"/>
  <c r="B49" i="17"/>
  <c r="C49" i="17"/>
  <c r="E49" i="17"/>
  <c r="E50" i="17"/>
  <c r="C51" i="17"/>
  <c r="D51" i="17"/>
  <c r="E52" i="17"/>
  <c r="D53" i="17"/>
  <c r="E53" i="17"/>
  <c r="D55" i="17"/>
  <c r="E55" i="17"/>
  <c r="B57" i="17"/>
  <c r="C57" i="17"/>
  <c r="D57" i="17"/>
  <c r="E58" i="17"/>
  <c r="B63" i="17"/>
  <c r="D63" i="17"/>
  <c r="E63" i="17"/>
  <c r="B65" i="17"/>
  <c r="D65" i="17"/>
  <c r="E65" i="17"/>
  <c r="C63" i="17"/>
  <c r="C61" i="17"/>
  <c r="C55" i="17"/>
  <c r="C53" i="17"/>
  <c r="C47" i="17"/>
  <c r="C45" i="17"/>
  <c r="C39" i="17"/>
  <c r="E33" i="17"/>
  <c r="F38" i="17"/>
  <c r="C31" i="17"/>
  <c r="D8" i="17"/>
  <c r="F6" i="17"/>
  <c r="F54" i="17"/>
  <c r="C8" i="17"/>
  <c r="AP10" i="2"/>
  <c r="AP7" i="2"/>
  <c r="F53" i="17"/>
  <c r="F50" i="17"/>
  <c r="U8" i="2"/>
  <c r="F19" i="17"/>
  <c r="F35" i="17"/>
  <c r="F51" i="17"/>
  <c r="F59" i="17"/>
  <c r="F43" i="17"/>
  <c r="F21" i="17"/>
  <c r="D20" i="17"/>
  <c r="D14" i="17"/>
  <c r="F7" i="17"/>
  <c r="I15" i="17"/>
  <c r="B9" i="17"/>
  <c r="AR7" i="2"/>
  <c r="AT8" i="2"/>
  <c r="AV9" i="2"/>
  <c r="AV7" i="2"/>
  <c r="AV10" i="2"/>
  <c r="F65" i="17"/>
  <c r="F57" i="17"/>
  <c r="F12" i="17"/>
  <c r="D49" i="17"/>
  <c r="F63" i="17"/>
  <c r="F37" i="17"/>
  <c r="F64" i="17"/>
  <c r="E24" i="17"/>
  <c r="F62" i="17"/>
  <c r="F52" i="17"/>
  <c r="F46" i="17"/>
  <c r="F30" i="17"/>
  <c r="F14" i="17"/>
  <c r="F11" i="17"/>
  <c r="E30" i="17"/>
  <c r="E20" i="17"/>
  <c r="E29" i="17"/>
  <c r="E13" i="17"/>
  <c r="E16" i="17"/>
  <c r="C15" i="17"/>
  <c r="C27" i="17"/>
  <c r="C10" i="17"/>
  <c r="F47" i="17"/>
  <c r="F31" i="17"/>
  <c r="F15" i="17"/>
  <c r="AT10" i="2"/>
  <c r="AR9" i="2"/>
  <c r="U9" i="2"/>
  <c r="F8" i="17"/>
  <c r="AP8" i="2"/>
  <c r="BF10" i="2"/>
  <c r="F61" i="17"/>
  <c r="F55" i="17"/>
  <c r="F45" i="17"/>
  <c r="F39" i="17"/>
  <c r="F29" i="17"/>
  <c r="F13" i="17"/>
  <c r="F36" i="17"/>
  <c r="F28" i="17"/>
  <c r="F20" i="17"/>
  <c r="F27" i="17"/>
  <c r="F23" i="17"/>
  <c r="E38" i="17"/>
  <c r="E32" i="17"/>
  <c r="C33" i="17"/>
  <c r="C23" i="17"/>
  <c r="F56" i="17"/>
  <c r="F48" i="17"/>
  <c r="F40" i="17"/>
  <c r="F32" i="17"/>
  <c r="F24" i="17"/>
  <c r="F16" i="17"/>
  <c r="F58" i="17"/>
  <c r="F42" i="17"/>
  <c r="F34" i="17"/>
  <c r="F26" i="17"/>
  <c r="F18" i="17"/>
  <c r="E66" i="17"/>
  <c r="D59" i="17"/>
  <c r="D45" i="17"/>
  <c r="D13" i="17"/>
  <c r="C12" i="17"/>
  <c r="C18" i="17"/>
  <c r="C20" i="17"/>
  <c r="C26" i="17"/>
  <c r="C28" i="17"/>
  <c r="C34" i="17"/>
  <c r="C36" i="17"/>
  <c r="C42" i="17"/>
  <c r="C44" i="17"/>
  <c r="C50" i="17"/>
  <c r="C52" i="17"/>
  <c r="C58" i="17"/>
  <c r="C60" i="17"/>
  <c r="B55" i="17"/>
  <c r="D12" i="17"/>
  <c r="D18" i="17"/>
  <c r="D26" i="17"/>
  <c r="D28" i="17"/>
  <c r="D30" i="17"/>
  <c r="D34" i="17"/>
  <c r="D38" i="17"/>
  <c r="D44" i="17"/>
  <c r="D46" i="17"/>
  <c r="D50" i="17"/>
  <c r="D52" i="17"/>
  <c r="D58" i="17"/>
  <c r="D60" i="17"/>
  <c r="D62" i="17"/>
  <c r="B11" i="17"/>
  <c r="B19" i="17"/>
  <c r="B27" i="17"/>
  <c r="B35" i="17"/>
  <c r="B43" i="17"/>
  <c r="B51" i="17"/>
  <c r="B59" i="17"/>
  <c r="E18" i="17"/>
  <c r="D64" i="17"/>
  <c r="D40" i="17"/>
  <c r="D32" i="17"/>
  <c r="C62" i="17"/>
  <c r="C54" i="17"/>
  <c r="C30" i="17"/>
  <c r="C22" i="17"/>
  <c r="B14" i="17"/>
  <c r="C64" i="17"/>
  <c r="C32" i="17"/>
  <c r="B61" i="17"/>
  <c r="B45" i="17"/>
  <c r="B37" i="17"/>
  <c r="B29" i="17"/>
  <c r="B13" i="17"/>
  <c r="B53" i="17"/>
  <c r="B39" i="17"/>
  <c r="B18" i="17"/>
  <c r="B20" i="17"/>
  <c r="B28" i="17"/>
  <c r="B30" i="17"/>
  <c r="B34" i="17"/>
  <c r="B36" i="17"/>
  <c r="B38" i="17"/>
  <c r="B40" i="17"/>
  <c r="B42" i="17"/>
  <c r="B44" i="17"/>
  <c r="B50" i="17"/>
  <c r="B52" i="17"/>
  <c r="B58" i="17"/>
  <c r="B60" i="17"/>
  <c r="B62" i="17"/>
  <c r="B66" i="17"/>
  <c r="BI69" i="1"/>
  <c r="BA69" i="1"/>
  <c r="J65" i="22"/>
  <c r="AS69" i="1"/>
  <c r="J55" i="22"/>
  <c r="AK69" i="1"/>
  <c r="J45" i="22"/>
  <c r="AC69" i="1"/>
  <c r="J35" i="22"/>
  <c r="BH69" i="1"/>
  <c r="BE69" i="1"/>
  <c r="J70" i="22"/>
  <c r="AW69" i="1"/>
  <c r="J60" i="22"/>
  <c r="AG69" i="1"/>
  <c r="J40" i="22"/>
  <c r="AN69" i="1"/>
  <c r="J49" i="22"/>
  <c r="F10" i="17"/>
  <c r="BF69" i="1"/>
  <c r="I11" i="17"/>
  <c r="I7" i="17"/>
  <c r="B64" i="17"/>
  <c r="B56" i="17"/>
  <c r="B48" i="17"/>
  <c r="B32" i="17"/>
  <c r="B24" i="17"/>
  <c r="B16" i="17"/>
  <c r="B21" i="17"/>
  <c r="BG69" i="1"/>
  <c r="C16" i="17"/>
  <c r="C48" i="17"/>
  <c r="AO69" i="1"/>
  <c r="J50" i="22"/>
  <c r="C38" i="17"/>
  <c r="D16" i="17"/>
  <c r="D48" i="17"/>
  <c r="C66" i="17"/>
  <c r="I25" i="17"/>
  <c r="D22" i="17"/>
  <c r="D54" i="17"/>
  <c r="AZ69" i="1"/>
  <c r="J64" i="22"/>
  <c r="AF69" i="1"/>
  <c r="J39" i="22"/>
  <c r="X69" i="1"/>
  <c r="J29" i="22"/>
  <c r="I12" i="17"/>
  <c r="F66" i="17"/>
  <c r="I13" i="17"/>
  <c r="AR69" i="1"/>
  <c r="J54" i="22"/>
  <c r="I21" i="17"/>
  <c r="I6" i="17"/>
  <c r="B10" i="17"/>
  <c r="D10" i="17"/>
  <c r="D42" i="17"/>
  <c r="AJ69" i="1"/>
  <c r="J44" i="22"/>
  <c r="AB69" i="1"/>
  <c r="J34" i="22"/>
  <c r="E49" i="12"/>
  <c r="N5" i="2"/>
  <c r="A66" i="3"/>
  <c r="A36" i="23"/>
  <c r="N5" i="1"/>
  <c r="A6" i="23"/>
  <c r="A12" i="3"/>
  <c r="J49" i="12"/>
  <c r="E39" i="12"/>
  <c r="J39" i="12"/>
  <c r="B26" i="17"/>
  <c r="C40" i="17"/>
  <c r="AV69" i="1"/>
  <c r="J59" i="22"/>
  <c r="B54" i="17"/>
  <c r="B46" i="17"/>
  <c r="B22" i="17"/>
  <c r="B12" i="17"/>
  <c r="C24" i="17"/>
  <c r="C56" i="17"/>
  <c r="Y69" i="1"/>
  <c r="J30" i="22"/>
  <c r="C14" i="17"/>
  <c r="C46" i="17"/>
  <c r="D24" i="17"/>
  <c r="D56" i="17"/>
  <c r="E10" i="17"/>
  <c r="D36" i="17"/>
  <c r="BD69" i="1"/>
  <c r="J69" i="22"/>
  <c r="I9" i="17"/>
  <c r="D66" i="17"/>
  <c r="I14" i="17"/>
  <c r="I22" i="17"/>
  <c r="A5" i="23"/>
  <c r="G57" i="3"/>
  <c r="I39" i="12"/>
  <c r="F49" i="12"/>
  <c r="A11" i="3"/>
  <c r="F39" i="12"/>
  <c r="I49" i="12"/>
  <c r="G27" i="23"/>
  <c r="J5" i="2"/>
  <c r="J5" i="1"/>
  <c r="B13" i="3"/>
  <c r="D10" i="3"/>
  <c r="F50" i="3"/>
  <c r="I10" i="17"/>
  <c r="BF69" i="2"/>
  <c r="E11" i="3"/>
  <c r="I8" i="17"/>
  <c r="B10" i="3"/>
  <c r="D13" i="3"/>
  <c r="C10" i="3"/>
  <c r="C13" i="3"/>
  <c r="I20" i="17"/>
  <c r="BH69" i="2"/>
  <c r="BI69" i="2"/>
  <c r="BG69" i="2"/>
  <c r="D11" i="3"/>
  <c r="B12" i="3"/>
  <c r="E10" i="3"/>
  <c r="E12" i="3"/>
  <c r="I23" i="17"/>
  <c r="C11" i="3"/>
  <c r="I24" i="17"/>
  <c r="E13" i="3"/>
  <c r="G13" i="3"/>
  <c r="F13" i="3"/>
  <c r="H13" i="3"/>
  <c r="F77" i="22"/>
  <c r="H53" i="3"/>
  <c r="K62" i="22"/>
  <c r="K63" i="22"/>
  <c r="K28" i="22"/>
  <c r="F78" i="22"/>
  <c r="H54" i="3"/>
  <c r="K34" i="22"/>
  <c r="O69" i="22"/>
  <c r="F10" i="3"/>
  <c r="G10" i="3"/>
  <c r="H10" i="3"/>
  <c r="K42" i="22"/>
  <c r="G5" i="22"/>
  <c r="H5" i="22"/>
  <c r="G8" i="22"/>
  <c r="H8" i="22"/>
  <c r="K32" i="22"/>
  <c r="O67" i="22"/>
  <c r="K52" i="22"/>
  <c r="D12" i="3"/>
  <c r="K50" i="22"/>
  <c r="K48" i="22"/>
  <c r="C12" i="3"/>
  <c r="F12" i="3"/>
  <c r="B11" i="3"/>
  <c r="G39" i="12"/>
  <c r="A10" i="3"/>
  <c r="D27" i="23"/>
  <c r="F5" i="2"/>
  <c r="F5" i="1"/>
  <c r="A4" i="23"/>
  <c r="G49" i="12"/>
  <c r="H49" i="12"/>
  <c r="D57" i="3"/>
  <c r="H39" i="12"/>
  <c r="I78" i="22"/>
  <c r="J78" i="22"/>
  <c r="F54" i="3"/>
  <c r="L78" i="22"/>
  <c r="G11" i="3"/>
  <c r="F11" i="3"/>
  <c r="H11" i="3"/>
  <c r="K64" i="22"/>
  <c r="K65" i="22"/>
  <c r="K44" i="22"/>
  <c r="K39" i="22"/>
  <c r="K27" i="22"/>
  <c r="K69" i="22"/>
  <c r="K53" i="22"/>
  <c r="K55" i="22"/>
  <c r="K37" i="22"/>
  <c r="K59" i="22"/>
  <c r="K68" i="22"/>
  <c r="K54" i="22"/>
  <c r="K33" i="22"/>
  <c r="K29" i="22"/>
  <c r="K58" i="22"/>
  <c r="K43" i="22"/>
  <c r="K45" i="22"/>
  <c r="G12" i="3"/>
  <c r="H12" i="3"/>
  <c r="L77" i="22"/>
  <c r="I77" i="22"/>
  <c r="J77" i="22"/>
  <c r="F53" i="3"/>
  <c r="K60" i="22"/>
  <c r="K70" i="22"/>
  <c r="G6" i="22"/>
  <c r="K47" i="22"/>
  <c r="K49" i="22"/>
  <c r="K38" i="22"/>
  <c r="G7" i="22"/>
  <c r="H7" i="22"/>
  <c r="K67" i="22"/>
  <c r="K30" i="22"/>
  <c r="K57" i="22"/>
  <c r="K40" i="22"/>
  <c r="K35" i="22"/>
  <c r="F30" i="3"/>
  <c r="F41" i="3"/>
  <c r="F37" i="3"/>
  <c r="F43" i="3"/>
  <c r="F38" i="3"/>
  <c r="F31" i="3"/>
  <c r="F46" i="3"/>
  <c r="F40" i="3"/>
  <c r="F36" i="3"/>
  <c r="F33" i="3"/>
  <c r="F47" i="3"/>
  <c r="M69" i="22"/>
  <c r="M70" i="22"/>
  <c r="F32" i="3"/>
  <c r="F45" i="3"/>
  <c r="F44" i="3"/>
  <c r="B11" i="23"/>
  <c r="H6" i="22"/>
  <c r="F34" i="3"/>
  <c r="F39" i="3"/>
  <c r="F35" i="3"/>
  <c r="F42" i="3"/>
  <c r="P34" i="23"/>
  <c r="P33" i="23"/>
  <c r="P32" i="23"/>
  <c r="P39" i="23"/>
  <c r="M71" i="22"/>
  <c r="P35" i="23"/>
  <c r="P41" i="23"/>
  <c r="P43" i="23"/>
  <c r="P31" i="23"/>
  <c r="P36" i="23"/>
  <c r="P38" i="23"/>
  <c r="P44" i="23"/>
  <c r="P67" i="22"/>
  <c r="B12" i="23"/>
  <c r="G75" i="22"/>
  <c r="H75" i="22"/>
  <c r="G44" i="22"/>
  <c r="H44" i="22"/>
  <c r="G68" i="22"/>
  <c r="H68" i="22"/>
  <c r="G65" i="22"/>
  <c r="H65" i="22"/>
  <c r="M65" i="22"/>
  <c r="G69" i="22"/>
  <c r="H69" i="22"/>
  <c r="I69" i="22"/>
  <c r="G64" i="22"/>
  <c r="H64" i="22"/>
  <c r="G45" i="3"/>
  <c r="G39" i="22"/>
  <c r="H39" i="22"/>
  <c r="G55" i="22"/>
  <c r="H55" i="22"/>
  <c r="M55" i="22"/>
  <c r="G59" i="22"/>
  <c r="H59" i="22"/>
  <c r="G58" i="22"/>
  <c r="H58" i="22"/>
  <c r="G29" i="22"/>
  <c r="H29" i="22"/>
  <c r="G30" i="22"/>
  <c r="H30" i="22"/>
  <c r="G31" i="3"/>
  <c r="G74" i="22"/>
  <c r="H74" i="22"/>
  <c r="G40" i="3"/>
  <c r="G50" i="22"/>
  <c r="H50" i="22"/>
  <c r="M50" i="22"/>
  <c r="G47" i="22"/>
  <c r="H47" i="22"/>
  <c r="G48" i="22"/>
  <c r="H48" i="22"/>
  <c r="G38" i="3"/>
  <c r="M30" i="22"/>
  <c r="G45" i="22"/>
  <c r="H45" i="22"/>
  <c r="M45" i="22"/>
  <c r="G62" i="22"/>
  <c r="H62" i="22"/>
  <c r="G63" i="22"/>
  <c r="H63" i="22"/>
  <c r="G34" i="22"/>
  <c r="H34" i="22"/>
  <c r="G35" i="22"/>
  <c r="H35" i="22"/>
  <c r="M35" i="22"/>
  <c r="G70" i="22"/>
  <c r="H70" i="22"/>
  <c r="G60" i="22"/>
  <c r="H60" i="22"/>
  <c r="M60" i="22"/>
  <c r="G57" i="22"/>
  <c r="H57" i="22"/>
  <c r="G32" i="3"/>
  <c r="G67" i="22"/>
  <c r="H67" i="22"/>
  <c r="I67" i="22"/>
  <c r="G40" i="22"/>
  <c r="H40" i="22"/>
  <c r="M40" i="22"/>
  <c r="G54" i="22"/>
  <c r="H54" i="22"/>
  <c r="G36" i="3"/>
  <c r="G49" i="22"/>
  <c r="H49" i="22"/>
  <c r="G39" i="3"/>
  <c r="G77" i="22"/>
  <c r="H77" i="22"/>
  <c r="G53" i="3"/>
  <c r="G78" i="22"/>
  <c r="H78" i="22"/>
  <c r="G54" i="3"/>
  <c r="H47" i="3"/>
  <c r="P46" i="23"/>
  <c r="G47" i="3"/>
  <c r="P30" i="23"/>
  <c r="H46" i="3"/>
  <c r="P45" i="23"/>
  <c r="G46" i="3"/>
  <c r="P37" i="23"/>
  <c r="P42" i="23"/>
  <c r="P40" i="23"/>
  <c r="P29" i="23"/>
  <c r="G30" i="3"/>
  <c r="I34" i="22"/>
  <c r="H33" i="3"/>
  <c r="M34" i="22"/>
  <c r="I42" i="22"/>
  <c r="H36" i="3"/>
  <c r="G41" i="3"/>
  <c r="I54" i="22"/>
  <c r="H41" i="3"/>
  <c r="M54" i="22"/>
  <c r="I32" i="22"/>
  <c r="H32" i="3"/>
  <c r="M36" i="22"/>
  <c r="I47" i="22"/>
  <c r="H38" i="3"/>
  <c r="M49" i="22"/>
  <c r="M51" i="22"/>
  <c r="I59" i="22"/>
  <c r="H43" i="3"/>
  <c r="M59" i="22"/>
  <c r="I39" i="22"/>
  <c r="H35" i="3"/>
  <c r="M39" i="22"/>
  <c r="I49" i="22"/>
  <c r="H39" i="3"/>
  <c r="I52" i="22"/>
  <c r="H40" i="3"/>
  <c r="M56" i="22"/>
  <c r="I27" i="22"/>
  <c r="H30" i="3"/>
  <c r="G37" i="3"/>
  <c r="G43" i="3"/>
  <c r="I57" i="22"/>
  <c r="H42" i="3"/>
  <c r="M61" i="22"/>
  <c r="I62" i="22"/>
  <c r="H44" i="3"/>
  <c r="I29" i="22"/>
  <c r="H31" i="3"/>
  <c r="M29" i="22"/>
  <c r="I37" i="22"/>
  <c r="H34" i="3"/>
  <c r="M41" i="22"/>
  <c r="I64" i="22"/>
  <c r="H45" i="3"/>
  <c r="M64" i="22"/>
  <c r="I44" i="22"/>
  <c r="H37" i="3"/>
  <c r="M44" i="22"/>
  <c r="G44" i="3"/>
  <c r="G42" i="3"/>
  <c r="G33" i="3"/>
  <c r="G34" i="3"/>
  <c r="G35" i="3"/>
  <c r="M66" i="22"/>
  <c r="M46" i="22"/>
  <c r="M31" i="22"/>
  <c r="M77" i="22"/>
  <c r="N77" i="22"/>
  <c r="I53" i="3"/>
  <c r="C84" i="22"/>
  <c r="K50" i="3"/>
</calcChain>
</file>

<file path=xl/sharedStrings.xml><?xml version="1.0" encoding="utf-8"?>
<sst xmlns="http://schemas.openxmlformats.org/spreadsheetml/2006/main" count="505" uniqueCount="338">
  <si>
    <t>G09</t>
  </si>
  <si>
    <t>D8</t>
  </si>
  <si>
    <t>C9</t>
  </si>
  <si>
    <t>分注</t>
    <rPh sb="0" eb="1">
      <t>フン</t>
    </rPh>
    <rPh sb="1" eb="2">
      <t>チュウニュウ</t>
    </rPh>
    <phoneticPr fontId="4"/>
  </si>
  <si>
    <t>POWERSCAN HT</t>
  </si>
  <si>
    <t>SpectraMax M2e (Molecular Devices)</t>
  </si>
  <si>
    <t>Wallac ARVO SX 1420</t>
  </si>
  <si>
    <r>
      <t>各行毎の</t>
    </r>
    <r>
      <rPr>
        <sz val="11"/>
        <rFont val="Arial"/>
        <family val="2"/>
      </rPr>
      <t xml:space="preserve"> AUC </t>
    </r>
    <r>
      <rPr>
        <sz val="11"/>
        <rFont val="ＭＳ Ｐゴシック"/>
        <family val="3"/>
        <charset val="128"/>
      </rPr>
      <t>の合計</t>
    </r>
    <rPh sb="0" eb="2">
      <t>カクギョウ</t>
    </rPh>
    <rPh sb="2" eb="3">
      <t>ゴト</t>
    </rPh>
    <rPh sb="10" eb="12">
      <t>ゴウケイ</t>
    </rPh>
    <phoneticPr fontId="4"/>
  </si>
  <si>
    <t>検量線範囲以上 (蛍光が落ち切っていない)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rPh sb="9" eb="11">
      <t>ケイコウ</t>
    </rPh>
    <rPh sb="12" eb="13">
      <t>オ</t>
    </rPh>
    <rPh sb="14" eb="15">
      <t>キ</t>
    </rPh>
    <phoneticPr fontId="4"/>
  </si>
  <si>
    <t>実験者</t>
  </si>
  <si>
    <t>使用機器</t>
  </si>
  <si>
    <t>実施機関</t>
    <rPh sb="0" eb="4">
      <t>ジッシキカン</t>
    </rPh>
    <phoneticPr fontId="4"/>
  </si>
  <si>
    <t>●</t>
    <phoneticPr fontId="4"/>
  </si>
  <si>
    <t>○</t>
    <phoneticPr fontId="4"/>
  </si>
  <si>
    <t>量り取ったTroloxの重量 (mg)</t>
    <rPh sb="0" eb="1">
      <t>ハカ</t>
    </rPh>
    <rPh sb="2" eb="3">
      <t>ト</t>
    </rPh>
    <rPh sb="12" eb="14">
      <t>ジュウリョウ</t>
    </rPh>
    <phoneticPr fontId="4"/>
  </si>
  <si>
    <r>
      <t>Trolox</t>
    </r>
    <r>
      <rPr>
        <sz val="11"/>
        <rFont val="ＭＳ Ｐゴシック"/>
        <family val="3"/>
        <charset val="128"/>
      </rPr>
      <t>標準溶液の濃度 (</t>
    </r>
    <r>
      <rPr>
        <sz val="11"/>
        <rFont val="Symbol"/>
        <family val="1"/>
      </rPr>
      <t>m</t>
    </r>
    <r>
      <rPr>
        <sz val="11"/>
        <rFont val="ＭＳ Ｐゴシック"/>
        <family val="3"/>
        <charset val="128"/>
      </rPr>
      <t>M)</t>
    </r>
    <rPh sb="6" eb="10">
      <t>ヒョウジュンヨウエキ</t>
    </rPh>
    <rPh sb="11" eb="13">
      <t>ノウド</t>
    </rPh>
    <phoneticPr fontId="4"/>
  </si>
  <si>
    <t>STD1</t>
    <phoneticPr fontId="4"/>
  </si>
  <si>
    <t>STD2</t>
    <phoneticPr fontId="4"/>
  </si>
  <si>
    <t>C8</t>
  </si>
  <si>
    <r>
      <t xml:space="preserve">1. </t>
    </r>
    <r>
      <rPr>
        <b/>
        <sz val="14"/>
        <rFont val="ＭＳ Ｐゴシック"/>
        <family val="3"/>
        <charset val="128"/>
      </rPr>
      <t>検量線</t>
    </r>
    <r>
      <rPr>
        <b/>
        <sz val="14"/>
        <rFont val="Arial"/>
        <family val="2"/>
      </rPr>
      <t xml:space="preserve"> (</t>
    </r>
    <r>
      <rPr>
        <b/>
        <sz val="14"/>
        <rFont val="ＭＳ Ｐゴシック"/>
        <family val="3"/>
        <charset val="128"/>
      </rPr>
      <t>二次回帰式</t>
    </r>
    <r>
      <rPr>
        <b/>
        <sz val="14"/>
        <rFont val="Arial"/>
        <family val="2"/>
      </rPr>
      <t xml:space="preserve">) </t>
    </r>
    <r>
      <rPr>
        <b/>
        <sz val="14"/>
        <rFont val="ＭＳ Ｐゴシック"/>
        <family val="3"/>
        <charset val="128"/>
      </rPr>
      <t>の確認</t>
    </r>
    <rPh sb="3" eb="4">
      <t>ケン</t>
    </rPh>
    <rPh sb="4" eb="5">
      <t>リョウ</t>
    </rPh>
    <rPh sb="5" eb="6">
      <t>セン</t>
    </rPh>
    <rPh sb="8" eb="10">
      <t>ニジ</t>
    </rPh>
    <rPh sb="10" eb="12">
      <t>カイキ</t>
    </rPh>
    <rPh sb="12" eb="13">
      <t>シキ</t>
    </rPh>
    <rPh sb="16" eb="18">
      <t>カクニン</t>
    </rPh>
    <phoneticPr fontId="4"/>
  </si>
  <si>
    <t>グラフの回帰式と数値が合っていればチェック</t>
    <rPh sb="4" eb="6">
      <t>カイキ</t>
    </rPh>
    <rPh sb="6" eb="7">
      <t>シキ</t>
    </rPh>
    <rPh sb="8" eb="10">
      <t>スウチ</t>
    </rPh>
    <rPh sb="11" eb="12">
      <t>ア</t>
    </rPh>
    <phoneticPr fontId="4"/>
  </si>
  <si>
    <t>Blank</t>
    <phoneticPr fontId="4"/>
  </si>
  <si>
    <t>B5</t>
  </si>
  <si>
    <t>B8</t>
  </si>
  <si>
    <t>Time
(min)</t>
    <phoneticPr fontId="4"/>
  </si>
  <si>
    <t>生データ</t>
    <rPh sb="0" eb="1">
      <t>ナマ</t>
    </rPh>
    <phoneticPr fontId="4"/>
  </si>
  <si>
    <t>Trolox</t>
    <phoneticPr fontId="4"/>
  </si>
  <si>
    <t>↑</t>
    <phoneticPr fontId="4"/>
  </si>
  <si>
    <t>大きくずれているポイントが無ければチェック</t>
    <rPh sb="0" eb="1">
      <t>オオ</t>
    </rPh>
    <rPh sb="13" eb="14">
      <t>ナ</t>
    </rPh>
    <phoneticPr fontId="4"/>
  </si>
  <si>
    <t>スタンダード</t>
    <phoneticPr fontId="4"/>
  </si>
  <si>
    <t>検量線範囲以上 (蛍光が落ち切っている)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phoneticPr fontId="4"/>
  </si>
  <si>
    <t>凡例</t>
    <rPh sb="0" eb="2">
      <t>ハンレイ</t>
    </rPh>
    <phoneticPr fontId="4"/>
  </si>
  <si>
    <t>検量線範囲内</t>
    <rPh sb="0" eb="1">
      <t>ケン</t>
    </rPh>
    <rPh sb="1" eb="2">
      <t>リョウ</t>
    </rPh>
    <rPh sb="2" eb="3">
      <t>セン</t>
    </rPh>
    <rPh sb="3" eb="6">
      <t>ハンイナイ</t>
    </rPh>
    <phoneticPr fontId="4"/>
  </si>
  <si>
    <t>チェック</t>
    <phoneticPr fontId="4"/>
  </si>
  <si>
    <t>二次近似式</t>
    <rPh sb="0" eb="2">
      <t>ニジ</t>
    </rPh>
    <rPh sb="2" eb="5">
      <t>キンジシキ</t>
    </rPh>
    <phoneticPr fontId="4"/>
  </si>
  <si>
    <t>スタンダード</t>
    <phoneticPr fontId="4"/>
  </si>
  <si>
    <t>分注</t>
  </si>
  <si>
    <t>備考</t>
  </si>
  <si>
    <r>
      <t>ORAC
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TE/L)</t>
    </r>
    <phoneticPr fontId="4"/>
  </si>
  <si>
    <r>
      <t>試料の</t>
    </r>
    <r>
      <rPr>
        <b/>
        <sz val="11"/>
        <rFont val="Arial"/>
        <family val="2"/>
      </rPr>
      <t xml:space="preserve"> ORAC </t>
    </r>
    <r>
      <rPr>
        <b/>
        <sz val="11"/>
        <rFont val="ＭＳ Ｐゴシック"/>
        <family val="3"/>
        <charset val="128"/>
      </rPr>
      <t>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equivalent/L)</t>
    </r>
    <rPh sb="0" eb="2">
      <t>シリョウ</t>
    </rPh>
    <rPh sb="9" eb="10">
      <t>チ</t>
    </rPh>
    <phoneticPr fontId="4"/>
  </si>
  <si>
    <t>Blank, Trolox Average</t>
    <phoneticPr fontId="4"/>
  </si>
  <si>
    <t>●</t>
    <phoneticPr fontId="4"/>
  </si>
  <si>
    <r>
      <t>計算方法はデータ処理シート</t>
    </r>
    <r>
      <rPr>
        <sz val="11"/>
        <rFont val="Arial"/>
        <family val="2"/>
      </rPr>
      <t xml:space="preserve"> No. 3 </t>
    </r>
    <r>
      <rPr>
        <sz val="11"/>
        <rFont val="ＭＳ Ｐゴシック"/>
        <family val="3"/>
        <charset val="128"/>
      </rPr>
      <t>参照</t>
    </r>
    <rPh sb="0" eb="2">
      <t>ケイサン</t>
    </rPh>
    <rPh sb="2" eb="4">
      <t>ホウホウ</t>
    </rPh>
    <rPh sb="8" eb="10">
      <t>ショリ</t>
    </rPh>
    <rPh sb="20" eb="22">
      <t>サンショウ</t>
    </rPh>
    <phoneticPr fontId="4"/>
  </si>
  <si>
    <t>実験名:</t>
    <rPh sb="0" eb="3">
      <t>ジッケンメイ</t>
    </rPh>
    <phoneticPr fontId="4"/>
  </si>
  <si>
    <t>回帰式 (y = ｂx ^ a)</t>
    <rPh sb="0" eb="2">
      <t>カイキ</t>
    </rPh>
    <rPh sb="2" eb="3">
      <t>シキ</t>
    </rPh>
    <phoneticPr fontId="4"/>
  </si>
  <si>
    <t>a=</t>
    <phoneticPr fontId="4"/>
  </si>
  <si>
    <t>a=</t>
    <phoneticPr fontId="4"/>
  </si>
  <si>
    <t>b=</t>
    <phoneticPr fontId="4"/>
  </si>
  <si>
    <r>
      <t>R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=</t>
    </r>
    <phoneticPr fontId="4"/>
  </si>
  <si>
    <t>log x</t>
    <phoneticPr fontId="4"/>
  </si>
  <si>
    <t>log y</t>
    <phoneticPr fontId="4"/>
  </si>
  <si>
    <r>
      <t xml:space="preserve">LINEST </t>
    </r>
    <r>
      <rPr>
        <sz val="11"/>
        <rFont val="ＭＳ Ｐゴシック"/>
        <family val="3"/>
        <charset val="128"/>
      </rPr>
      <t>関数と</t>
    </r>
    <r>
      <rPr>
        <sz val="11"/>
        <rFont val="Arial"/>
        <family val="2"/>
      </rPr>
      <t xml:space="preserve"> INDEX </t>
    </r>
    <r>
      <rPr>
        <sz val="11"/>
        <rFont val="ＭＳ Ｐゴシック"/>
        <family val="3"/>
        <charset val="128"/>
      </rPr>
      <t>関数を用い、近似式の</t>
    </r>
    <r>
      <rPr>
        <sz val="11"/>
        <rFont val="Arial"/>
        <family val="2"/>
      </rPr>
      <t xml:space="preserve"> a, b</t>
    </r>
    <r>
      <rPr>
        <sz val="11"/>
        <rFont val="ＭＳ Ｐゴシック"/>
        <family val="3"/>
        <charset val="128"/>
      </rPr>
      <t>を算出</t>
    </r>
    <rPh sb="7" eb="9">
      <t>カンスウ</t>
    </rPh>
    <rPh sb="17" eb="19">
      <t>カンスウ</t>
    </rPh>
    <rPh sb="20" eb="21">
      <t>モチ</t>
    </rPh>
    <rPh sb="23" eb="25">
      <t>キンジ</t>
    </rPh>
    <rPh sb="25" eb="26">
      <t>シキ</t>
    </rPh>
    <rPh sb="33" eb="35">
      <t>サンシュツ</t>
    </rPh>
    <phoneticPr fontId="4"/>
  </si>
  <si>
    <t>回帰式 (y = bx^a)</t>
    <rPh sb="0" eb="2">
      <t>カイキ</t>
    </rPh>
    <rPh sb="2" eb="3">
      <t>シキ</t>
    </rPh>
    <phoneticPr fontId="4"/>
  </si>
  <si>
    <t>b=</t>
    <phoneticPr fontId="4"/>
  </si>
  <si>
    <t>net AUC</t>
    <phoneticPr fontId="4"/>
  </si>
  <si>
    <t>TE</t>
    <phoneticPr fontId="4"/>
  </si>
  <si>
    <t>希釈倍率
の対数</t>
    <rPh sb="0" eb="4">
      <t>キシャクバイリツ</t>
    </rPh>
    <rPh sb="6" eb="8">
      <t>タイスウ</t>
    </rPh>
    <phoneticPr fontId="4"/>
  </si>
  <si>
    <r>
      <t xml:space="preserve">net AUC
</t>
    </r>
    <r>
      <rPr>
        <sz val="11"/>
        <rFont val="ＭＳ Ｐゴシック"/>
        <family val="3"/>
        <charset val="128"/>
      </rPr>
      <t>の対数</t>
    </r>
    <rPh sb="9" eb="11">
      <t>タイスウ</t>
    </rPh>
    <phoneticPr fontId="4"/>
  </si>
  <si>
    <t>Average</t>
    <phoneticPr fontId="4"/>
  </si>
  <si>
    <t>Average</t>
    <phoneticPr fontId="4"/>
  </si>
  <si>
    <r>
      <t>サンプルの</t>
    </r>
    <r>
      <rPr>
        <b/>
        <sz val="11"/>
        <rFont val="Arial"/>
        <family val="2"/>
      </rPr>
      <t xml:space="preserve"> ORAC </t>
    </r>
    <r>
      <rPr>
        <b/>
        <sz val="11"/>
        <rFont val="ＭＳ Ｐゴシック"/>
        <family val="3"/>
        <charset val="128"/>
      </rPr>
      <t>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equivalent/L)</t>
    </r>
    <rPh sb="11" eb="12">
      <t>チ</t>
    </rPh>
    <phoneticPr fontId="4"/>
  </si>
  <si>
    <r>
      <t xml:space="preserve">50uM TE
</t>
    </r>
    <r>
      <rPr>
        <sz val="11"/>
        <rFont val="ＭＳ Ｐゴシック"/>
        <family val="3"/>
        <charset val="128"/>
      </rPr>
      <t>の希釈倍率</t>
    </r>
    <rPh sb="9" eb="13">
      <t>キシャクバイリツ</t>
    </rPh>
    <phoneticPr fontId="4"/>
  </si>
  <si>
    <r>
      <t>50uM</t>
    </r>
    <r>
      <rPr>
        <sz val="11"/>
        <rFont val="ＭＳ Ｐゴシック"/>
        <family val="3"/>
        <charset val="128"/>
      </rPr>
      <t>基準
ORAC</t>
    </r>
    <rPh sb="4" eb="6">
      <t>キジュン</t>
    </rPh>
    <phoneticPr fontId="4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</si>
  <si>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</si>
  <si>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t>Net AUC</t>
    <phoneticPr fontId="4"/>
  </si>
  <si>
    <t>検量線範囲</t>
    <rPh sb="0" eb="1">
      <t>ケン</t>
    </rPh>
    <rPh sb="1" eb="2">
      <t>リョウ</t>
    </rPh>
    <rPh sb="2" eb="3">
      <t>セン</t>
    </rPh>
    <rPh sb="3" eb="5">
      <t>ハンイ</t>
    </rPh>
    <phoneticPr fontId="4"/>
  </si>
  <si>
    <r>
      <t>ORAC
(</t>
    </r>
    <r>
      <rPr>
        <b/>
        <sz val="11"/>
        <rFont val="ＭＳ Ｐゴシック"/>
        <family val="3"/>
        <charset val="128"/>
      </rPr>
      <t>暫定</t>
    </r>
    <r>
      <rPr>
        <b/>
        <sz val="11"/>
        <rFont val="Arial"/>
        <family val="2"/>
      </rPr>
      <t>)</t>
    </r>
    <rPh sb="6" eb="8">
      <t>ザンテイ</t>
    </rPh>
    <phoneticPr fontId="4"/>
  </si>
  <si>
    <t>Average</t>
    <phoneticPr fontId="4"/>
  </si>
  <si>
    <t>C</t>
    <phoneticPr fontId="4"/>
  </si>
  <si>
    <t>B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</si>
  <si>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</si>
  <si>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</si>
  <si>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</si>
  <si>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</si>
  <si>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r>
      <t>各列毎のサンプルの</t>
    </r>
    <r>
      <rPr>
        <sz val="11"/>
        <rFont val="Arial"/>
        <family val="2"/>
      </rPr>
      <t xml:space="preserve"> AUC </t>
    </r>
    <r>
      <rPr>
        <sz val="11"/>
        <rFont val="ＭＳ Ｐゴシック"/>
        <family val="3"/>
        <charset val="128"/>
      </rPr>
      <t>の合計</t>
    </r>
    <rPh sb="0" eb="1">
      <t>カク</t>
    </rPh>
    <rPh sb="1" eb="2">
      <t>レツ</t>
    </rPh>
    <rPh sb="2" eb="3">
      <t>ゴト</t>
    </rPh>
    <rPh sb="15" eb="17">
      <t>ゴウケイ</t>
    </rPh>
    <phoneticPr fontId="4"/>
  </si>
  <si>
    <t>G08</t>
  </si>
  <si>
    <t>実験者</t>
    <rPh sb="0" eb="3">
      <t>ジッケンシャ</t>
    </rPh>
    <phoneticPr fontId="4"/>
  </si>
  <si>
    <t>↑何も無いときは「特になし」と入れる</t>
    <rPh sb="1" eb="2">
      <t>ナニ</t>
    </rPh>
    <rPh sb="3" eb="4">
      <t>ナ</t>
    </rPh>
    <rPh sb="9" eb="10">
      <t>トク</t>
    </rPh>
    <rPh sb="15" eb="16">
      <t>イ</t>
    </rPh>
    <phoneticPr fontId="4"/>
  </si>
  <si>
    <t>ORAC</t>
    <phoneticPr fontId="4"/>
  </si>
  <si>
    <t>Blank、Trolox の f i min/f 0 min 平均値</t>
    <rPh sb="31" eb="34">
      <t>ヘイキンチ</t>
    </rPh>
    <phoneticPr fontId="4"/>
  </si>
  <si>
    <t>Blank, Trolox Average</t>
    <phoneticPr fontId="4"/>
  </si>
  <si>
    <r>
      <t xml:space="preserve">plate </t>
    </r>
    <r>
      <rPr>
        <b/>
        <sz val="11"/>
        <rFont val="ＭＳ Ｐゴシック"/>
        <family val="3"/>
        <charset val="128"/>
      </rPr>
      <t>の左右差</t>
    </r>
    <rPh sb="7" eb="9">
      <t>サユウ</t>
    </rPh>
    <rPh sb="9" eb="10">
      <t>サ</t>
    </rPh>
    <phoneticPr fontId="4"/>
  </si>
  <si>
    <r>
      <t xml:space="preserve">plate </t>
    </r>
    <r>
      <rPr>
        <sz val="11"/>
        <rFont val="ＭＳ Ｐゴシック"/>
        <family val="3"/>
        <charset val="128"/>
      </rPr>
      <t>の上下差</t>
    </r>
    <rPh sb="7" eb="9">
      <t>ジョウゲ</t>
    </rPh>
    <rPh sb="9" eb="10">
      <t>サ</t>
    </rPh>
    <phoneticPr fontId="4"/>
  </si>
  <si>
    <t>avg.</t>
    <phoneticPr fontId="4"/>
  </si>
  <si>
    <t>STD3</t>
    <phoneticPr fontId="4"/>
  </si>
  <si>
    <t>○</t>
    <phoneticPr fontId="4"/>
  </si>
  <si>
    <t>STD4</t>
    <phoneticPr fontId="4"/>
  </si>
  <si>
    <t>D9</t>
  </si>
  <si>
    <t>太枠内を入力する</t>
    <rPh sb="0" eb="1">
      <t>フト</t>
    </rPh>
    <rPh sb="1" eb="2">
      <t>ワク</t>
    </rPh>
    <rPh sb="2" eb="3">
      <t>ナイ</t>
    </rPh>
    <rPh sb="4" eb="6">
      <t>ニュウリョク</t>
    </rPh>
    <phoneticPr fontId="4"/>
  </si>
  <si>
    <t>B2</t>
  </si>
  <si>
    <t>B6</t>
  </si>
  <si>
    <t>B7</t>
  </si>
  <si>
    <t>値のぶれ</t>
    <rPh sb="0" eb="1">
      <t>アタイ</t>
    </rPh>
    <phoneticPr fontId="4"/>
  </si>
  <si>
    <t>ぶれ</t>
    <phoneticPr fontId="4"/>
  </si>
  <si>
    <t>Well</t>
  </si>
  <si>
    <t>Repeat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</si>
  <si>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</si>
  <si>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</si>
  <si>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</si>
  <si>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</si>
  <si>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</si>
  <si>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</si>
  <si>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</si>
  <si>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</si>
  <si>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</si>
  <si>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</si>
  <si>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</si>
  <si>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</si>
  <si>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</si>
  <si>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</si>
  <si>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</si>
  <si>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</si>
  <si>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</si>
  <si>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</si>
  <si>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</si>
  <si>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</si>
  <si>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</si>
  <si>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</si>
  <si>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</si>
  <si>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</si>
  <si>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</si>
  <si>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</si>
  <si>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</si>
  <si>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</si>
  <si>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</si>
  <si>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</si>
  <si>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</si>
  <si>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</si>
  <si>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</si>
  <si>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</si>
  <si>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</si>
  <si>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</si>
  <si>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</si>
  <si>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</si>
  <si>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</si>
  <si>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</si>
  <si>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</si>
  <si>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</si>
  <si>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</si>
  <si>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</si>
  <si>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</si>
  <si>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</si>
  <si>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</si>
  <si>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</si>
  <si>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</si>
  <si>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</si>
  <si>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G02</t>
  </si>
  <si>
    <t>G03</t>
  </si>
  <si>
    <t>G04</t>
  </si>
  <si>
    <t>G05</t>
  </si>
  <si>
    <t>G06</t>
  </si>
  <si>
    <t>G07</t>
  </si>
  <si>
    <t>CV</t>
    <phoneticPr fontId="4"/>
  </si>
  <si>
    <r>
      <t xml:space="preserve">ORAC
</t>
    </r>
    <r>
      <rPr>
        <b/>
        <sz val="11"/>
        <rFont val="ＭＳ Ｐゴシック"/>
        <family val="3"/>
        <charset val="128"/>
      </rPr>
      <t>予測値
(</t>
    </r>
    <r>
      <rPr>
        <b/>
        <sz val="11"/>
        <rFont val="Symbol"/>
        <family val="1"/>
      </rPr>
      <t>m</t>
    </r>
    <r>
      <rPr>
        <b/>
        <sz val="11"/>
        <rFont val="ＭＳ Ｐゴシック"/>
        <family val="3"/>
        <charset val="128"/>
      </rPr>
      <t>mol TE/L)</t>
    </r>
    <rPh sb="5" eb="8">
      <t>ヨソクチ</t>
    </rPh>
    <phoneticPr fontId="4"/>
  </si>
  <si>
    <t>TECAN SPECTRAFluor Plus</t>
  </si>
  <si>
    <t>コロナ電気MTP-650FA</t>
  </si>
  <si>
    <t>自動</t>
    <rPh sb="0" eb="2">
      <t>ジドウ</t>
    </rPh>
    <phoneticPr fontId="4"/>
  </si>
  <si>
    <t>手動</t>
    <rPh sb="0" eb="2">
      <t>シュドウ</t>
    </rPh>
    <phoneticPr fontId="4"/>
  </si>
  <si>
    <r>
      <t>R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=</t>
    </r>
    <phoneticPr fontId="4"/>
  </si>
  <si>
    <r>
      <t>データ処理シート</t>
    </r>
    <r>
      <rPr>
        <b/>
        <sz val="14"/>
        <rFont val="Arial"/>
        <family val="2"/>
      </rPr>
      <t xml:space="preserve"> No. 4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</si>
  <si>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Trolox</t>
    </r>
    <r>
      <rPr>
        <sz val="11"/>
        <rFont val="ＭＳ Ｐゴシック"/>
        <family val="3"/>
        <charset val="128"/>
      </rPr>
      <t>標準溶液</t>
    </r>
    <rPh sb="6" eb="10">
      <t>ヒョウジュンヨウエキ</t>
    </rPh>
    <phoneticPr fontId="4"/>
  </si>
  <si>
    <t>サンプル</t>
    <phoneticPr fontId="4"/>
  </si>
  <si>
    <t>赤字 の部分のみ入力</t>
  </si>
  <si>
    <t>実験日</t>
  </si>
  <si>
    <t>実験番号</t>
  </si>
  <si>
    <t>実施機関</t>
  </si>
  <si>
    <t>G3</t>
    <phoneticPr fontId="4"/>
  </si>
  <si>
    <t>G10</t>
    <phoneticPr fontId="4"/>
  </si>
  <si>
    <t>A</t>
  </si>
  <si>
    <t>B</t>
  </si>
  <si>
    <t>C</t>
  </si>
  <si>
    <t>D</t>
  </si>
  <si>
    <t>E</t>
  </si>
  <si>
    <t>F</t>
  </si>
  <si>
    <t>↑</t>
    <phoneticPr fontId="4"/>
  </si>
  <si>
    <t>希釈倍率が自動計算と異なる場合は手入力</t>
    <rPh sb="0" eb="2">
      <t>キシャク</t>
    </rPh>
    <rPh sb="2" eb="4">
      <t>バイリツ</t>
    </rPh>
    <rPh sb="5" eb="7">
      <t>ジドウ</t>
    </rPh>
    <rPh sb="7" eb="9">
      <t>ケイサン</t>
    </rPh>
    <rPh sb="10" eb="11">
      <t>コト</t>
    </rPh>
    <rPh sb="13" eb="15">
      <t>バアイ</t>
    </rPh>
    <rPh sb="16" eb="17">
      <t>テ</t>
    </rPh>
    <rPh sb="17" eb="19">
      <t>ニュウリョク</t>
    </rPh>
    <phoneticPr fontId="4"/>
  </si>
  <si>
    <t>C2</t>
  </si>
  <si>
    <t>D2</t>
  </si>
  <si>
    <t>C3</t>
  </si>
  <si>
    <t>D3</t>
  </si>
  <si>
    <t>C4</t>
  </si>
  <si>
    <t>D4</t>
  </si>
  <si>
    <t>C5</t>
  </si>
  <si>
    <t>D5</t>
  </si>
  <si>
    <t>C6</t>
  </si>
  <si>
    <t>D6</t>
  </si>
  <si>
    <t>C7</t>
  </si>
  <si>
    <t>D7</t>
  </si>
  <si>
    <t>使用機器</t>
    <rPh sb="0" eb="4">
      <t>シヨウキキ</t>
    </rPh>
    <phoneticPr fontId="4"/>
  </si>
  <si>
    <t>Time
(min)</t>
    <phoneticPr fontId="4"/>
  </si>
  <si>
    <t>Blank</t>
    <phoneticPr fontId="4"/>
  </si>
  <si>
    <t>Trolox</t>
    <phoneticPr fontId="4"/>
  </si>
  <si>
    <t>50 uM</t>
    <phoneticPr fontId="4"/>
  </si>
  <si>
    <t>B11</t>
    <phoneticPr fontId="4"/>
  </si>
  <si>
    <t>G2</t>
    <phoneticPr fontId="4"/>
  </si>
  <si>
    <t>G11</t>
    <phoneticPr fontId="4"/>
  </si>
  <si>
    <t>G6</t>
    <phoneticPr fontId="4"/>
  </si>
  <si>
    <t>G7</t>
    <phoneticPr fontId="4"/>
  </si>
  <si>
    <t>G5</t>
    <phoneticPr fontId="4"/>
  </si>
  <si>
    <t>G8</t>
    <phoneticPr fontId="4"/>
  </si>
  <si>
    <t>B4</t>
    <phoneticPr fontId="4"/>
  </si>
  <si>
    <t>B9</t>
    <phoneticPr fontId="4"/>
  </si>
  <si>
    <t>G4</t>
    <phoneticPr fontId="4"/>
  </si>
  <si>
    <t>G9</t>
    <phoneticPr fontId="4"/>
  </si>
  <si>
    <t>B3</t>
    <phoneticPr fontId="4"/>
  </si>
  <si>
    <t>B10</t>
    <phoneticPr fontId="4"/>
  </si>
  <si>
    <t>検量線範囲以下</t>
    <rPh sb="0" eb="1">
      <t>ケン</t>
    </rPh>
    <rPh sb="1" eb="2">
      <t>リョウ</t>
    </rPh>
    <rPh sb="2" eb="3">
      <t>セン</t>
    </rPh>
    <rPh sb="3" eb="5">
      <t>ハンイ</t>
    </rPh>
    <rPh sb="5" eb="7">
      <t>イカ</t>
    </rPh>
    <phoneticPr fontId="4"/>
  </si>
  <si>
    <t>↓</t>
    <phoneticPr fontId="4"/>
  </si>
  <si>
    <t>↑↑</t>
    <phoneticPr fontId="4"/>
  </si>
  <si>
    <t>●</t>
    <phoneticPr fontId="4"/>
  </si>
  <si>
    <t>○</t>
    <phoneticPr fontId="4"/>
  </si>
  <si>
    <t>コメント</t>
    <phoneticPr fontId="4"/>
  </si>
  <si>
    <t>OK</t>
    <phoneticPr fontId="4"/>
  </si>
  <si>
    <t>Net AUC</t>
    <phoneticPr fontId="4"/>
  </si>
  <si>
    <t>Net AUC (8-90)</t>
    <phoneticPr fontId="4"/>
  </si>
  <si>
    <t>average</t>
    <phoneticPr fontId="4"/>
  </si>
  <si>
    <r>
      <t xml:space="preserve">2. </t>
    </r>
    <r>
      <rPr>
        <b/>
        <sz val="14"/>
        <rFont val="ＭＳ Ｐゴシック"/>
        <family val="3"/>
        <charset val="128"/>
      </rPr>
      <t>データグラフの確認</t>
    </r>
    <rPh sb="10" eb="12">
      <t>カクニン</t>
    </rPh>
    <phoneticPr fontId="4"/>
  </si>
  <si>
    <t>AUC (8-90)</t>
    <phoneticPr fontId="4"/>
  </si>
  <si>
    <t>●</t>
    <phoneticPr fontId="4"/>
  </si>
  <si>
    <t>○</t>
    <phoneticPr fontId="4"/>
  </si>
  <si>
    <t>「ぶれ」は、【|平均-値|÷平均】で算出</t>
    <rPh sb="8" eb="10">
      <t>ヘイキン</t>
    </rPh>
    <rPh sb="11" eb="12">
      <t>アタイ</t>
    </rPh>
    <rPh sb="14" eb="16">
      <t>ヘイキン</t>
    </rPh>
    <rPh sb="18" eb="20">
      <t>サンシュツ</t>
    </rPh>
    <phoneticPr fontId="4"/>
  </si>
  <si>
    <t>データグラフ</t>
    <phoneticPr fontId="4"/>
  </si>
  <si>
    <r>
      <t>データ処理シート</t>
    </r>
    <r>
      <rPr>
        <b/>
        <sz val="14"/>
        <rFont val="Arial"/>
        <family val="2"/>
      </rPr>
      <t xml:space="preserve"> No. 3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</si>
  <si>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データ処理シート</t>
    </r>
    <r>
      <rPr>
        <b/>
        <sz val="14"/>
        <rFont val="Arial"/>
        <family val="2"/>
      </rPr>
      <t xml:space="preserve"> No. 2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</si>
  <si>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Trolox</t>
    </r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</si>
  <si>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r>
      <t xml:space="preserve">f </t>
    </r>
    <r>
      <rPr>
        <b/>
        <i/>
        <vertAlign val="subscript"/>
        <sz val="14"/>
        <rFont val="Arial"/>
        <family val="2"/>
      </rPr>
      <t>i min</t>
    </r>
    <r>
      <rPr>
        <b/>
        <i/>
        <sz val="14"/>
        <rFont val="Arial"/>
        <family val="2"/>
      </rPr>
      <t xml:space="preserve">/f </t>
    </r>
    <r>
      <rPr>
        <b/>
        <i/>
        <vertAlign val="subscript"/>
        <sz val="14"/>
        <rFont val="Arial"/>
        <family val="2"/>
      </rPr>
      <t>0 min</t>
    </r>
    <phoneticPr fontId="4"/>
  </si>
  <si>
    <t>S.D.</t>
    <phoneticPr fontId="4"/>
  </si>
  <si>
    <t>検量線</t>
    <rPh sb="0" eb="2">
      <t>ケンリョウ</t>
    </rPh>
    <rPh sb="2" eb="3">
      <t>セン</t>
    </rPh>
    <phoneticPr fontId="4"/>
  </si>
  <si>
    <t>average</t>
    <phoneticPr fontId="4"/>
  </si>
  <si>
    <t>S.D.</t>
    <phoneticPr fontId="4"/>
  </si>
  <si>
    <t>R.S.D.</t>
    <phoneticPr fontId="4"/>
  </si>
  <si>
    <t>サンプル</t>
    <phoneticPr fontId="4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</si>
  <si>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</si>
  <si>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r>
      <t>基礎データ</t>
    </r>
    <r>
      <rPr>
        <b/>
        <sz val="14"/>
        <rFont val="Arial"/>
        <family val="2"/>
      </rPr>
      <t xml:space="preserve">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0" eb="2">
      <t>キソ</t>
    </rPh>
    <rPh sb="7" eb="9">
      <t>ヘンコウ</t>
    </rPh>
    <phoneticPr fontId="4"/>
  </si>
  <si>
    <t>G</t>
  </si>
  <si>
    <t>H</t>
  </si>
  <si>
    <t>サンプル</t>
    <phoneticPr fontId="4"/>
  </si>
  <si>
    <t>プレートレイアウト</t>
    <phoneticPr fontId="4"/>
  </si>
  <si>
    <t>サンプル</t>
    <phoneticPr fontId="4"/>
  </si>
  <si>
    <t>G10</t>
  </si>
  <si>
    <t>G11</t>
  </si>
  <si>
    <t>3. データシート</t>
    <phoneticPr fontId="4"/>
  </si>
  <si>
    <t>well</t>
    <phoneticPr fontId="4"/>
  </si>
  <si>
    <t>希釈倍率</t>
    <rPh sb="0" eb="2">
      <t>キシャク</t>
    </rPh>
    <rPh sb="2" eb="4">
      <t>バイリツ</t>
    </rPh>
    <phoneticPr fontId="4"/>
  </si>
  <si>
    <t>大日本住友製薬 Powerscan HT</t>
  </si>
  <si>
    <t>OK</t>
  </si>
  <si>
    <t>○</t>
  </si>
  <si>
    <t>陰性対照</t>
    <rPh sb="0" eb="2">
      <t>インセイ</t>
    </rPh>
    <rPh sb="2" eb="4">
      <t>ヨウセイタイショウ</t>
    </rPh>
    <phoneticPr fontId="4"/>
  </si>
  <si>
    <t>x 40</t>
    <phoneticPr fontId="4"/>
  </si>
  <si>
    <t>x 80</t>
    <phoneticPr fontId="4"/>
  </si>
  <si>
    <t>陽性対照</t>
    <rPh sb="0" eb="4">
      <t>ヨウセイタイショウ</t>
    </rPh>
    <phoneticPr fontId="4"/>
  </si>
  <si>
    <t>x 40</t>
    <phoneticPr fontId="4"/>
  </si>
  <si>
    <r>
      <t>Stock solution</t>
    </r>
    <r>
      <rPr>
        <sz val="11"/>
        <rFont val="ＭＳ Ｐゴシック"/>
        <family val="3"/>
        <charset val="128"/>
      </rPr>
      <t>の濃度 (uM)</t>
    </r>
    <rPh sb="15" eb="17">
      <t>ノウド</t>
    </rPh>
    <phoneticPr fontId="4"/>
  </si>
  <si>
    <t>陰性対照</t>
  </si>
  <si>
    <t>陽性対照</t>
  </si>
  <si>
    <t>検量線の判定</t>
    <rPh sb="0" eb="3">
      <t>ケンリョウセン</t>
    </rPh>
    <rPh sb="4" eb="6">
      <t>ハンテイ</t>
    </rPh>
    <phoneticPr fontId="4"/>
  </si>
  <si>
    <t>陰性対照</t>
    <rPh sb="0" eb="4">
      <t>インセイタイショウ</t>
    </rPh>
    <phoneticPr fontId="4"/>
  </si>
  <si>
    <t>x 40</t>
    <phoneticPr fontId="4"/>
  </si>
  <si>
    <t>x 80</t>
    <phoneticPr fontId="4"/>
  </si>
  <si>
    <r>
      <t>Blank AUC</t>
    </r>
    <r>
      <rPr>
        <sz val="11"/>
        <rFont val="ＭＳ Ｐゴシック"/>
        <family val="3"/>
        <charset val="128"/>
      </rPr>
      <t>平均</t>
    </r>
    <rPh sb="9" eb="11">
      <t>ヘイキン</t>
    </rPh>
    <phoneticPr fontId="4"/>
  </si>
  <si>
    <t>サンプル</t>
    <phoneticPr fontId="4"/>
  </si>
  <si>
    <t>AUC</t>
    <phoneticPr fontId="4"/>
  </si>
  <si>
    <t>サンプル</t>
    <phoneticPr fontId="4"/>
  </si>
  <si>
    <t>希釈倍率の対数</t>
    <rPh sb="0" eb="4">
      <t>キシャクバイリツ</t>
    </rPh>
    <rPh sb="5" eb="7">
      <t>タイスウ</t>
    </rPh>
    <phoneticPr fontId="4"/>
  </si>
  <si>
    <r>
      <t>net AUC</t>
    </r>
    <r>
      <rPr>
        <sz val="11"/>
        <rFont val="ＭＳ Ｐゴシック"/>
        <family val="3"/>
        <charset val="128"/>
      </rPr>
      <t>の対数</t>
    </r>
    <rPh sb="8" eb="10">
      <t>タイスウ</t>
    </rPh>
    <phoneticPr fontId="4"/>
  </si>
  <si>
    <t>陰性対照の判定</t>
    <rPh sb="0" eb="4">
      <t>インセイタイショウ</t>
    </rPh>
    <rPh sb="5" eb="7">
      <t>ハンテイ</t>
    </rPh>
    <phoneticPr fontId="4"/>
  </si>
  <si>
    <t>陽性対照の判定</t>
    <rPh sb="0" eb="4">
      <t>ヨウセイタイショウ</t>
    </rPh>
    <rPh sb="5" eb="7">
      <t>ハンテイ</t>
    </rPh>
    <phoneticPr fontId="4"/>
  </si>
  <si>
    <t>希釈倍率</t>
    <rPh sb="0" eb="4">
      <t>キシャクバイリツ</t>
    </rPh>
    <phoneticPr fontId="4"/>
  </si>
  <si>
    <t>判定</t>
    <rPh sb="0" eb="2">
      <t>ハンテイ</t>
    </rPh>
    <phoneticPr fontId="4"/>
  </si>
  <si>
    <r>
      <rPr>
        <sz val="11"/>
        <rFont val="ＭＳ Ｐゴシック"/>
        <family val="3"/>
        <charset val="128"/>
      </rPr>
      <t>検量線</t>
    </r>
    <r>
      <rPr>
        <sz val="11"/>
        <rFont val="Arial"/>
        <family val="2"/>
      </rPr>
      <t xml:space="preserve">
</t>
    </r>
    <r>
      <rPr>
        <sz val="11"/>
        <rFont val="ＭＳ Ｐゴシック"/>
        <family val="3"/>
        <charset val="128"/>
      </rPr>
      <t>範囲</t>
    </r>
    <rPh sb="0" eb="1">
      <t>ケン</t>
    </rPh>
    <rPh sb="1" eb="2">
      <t>リョウ</t>
    </rPh>
    <rPh sb="2" eb="3">
      <t>セン</t>
    </rPh>
    <rPh sb="4" eb="6">
      <t>ハンイ</t>
    </rPh>
    <phoneticPr fontId="4"/>
  </si>
  <si>
    <t>ORAC</t>
  </si>
  <si>
    <t>F10</t>
    <phoneticPr fontId="4"/>
  </si>
  <si>
    <t>E10</t>
    <phoneticPr fontId="4"/>
  </si>
  <si>
    <t>F9</t>
    <phoneticPr fontId="4"/>
  </si>
  <si>
    <t>E9</t>
    <phoneticPr fontId="4"/>
  </si>
  <si>
    <t>F8</t>
    <phoneticPr fontId="4"/>
  </si>
  <si>
    <t>E8</t>
    <phoneticPr fontId="4"/>
  </si>
  <si>
    <t>F7</t>
    <phoneticPr fontId="4"/>
  </si>
  <si>
    <t>E7</t>
    <phoneticPr fontId="4"/>
  </si>
  <si>
    <t>F6</t>
    <phoneticPr fontId="4"/>
  </si>
  <si>
    <t>E6</t>
    <phoneticPr fontId="4"/>
  </si>
  <si>
    <t>F5</t>
    <phoneticPr fontId="4"/>
  </si>
  <si>
    <t>E5</t>
    <phoneticPr fontId="4"/>
  </si>
  <si>
    <t>F4</t>
    <phoneticPr fontId="4"/>
  </si>
  <si>
    <t>E4</t>
    <phoneticPr fontId="4"/>
  </si>
  <si>
    <t>F3</t>
    <phoneticPr fontId="4"/>
  </si>
  <si>
    <t>E3</t>
    <phoneticPr fontId="4"/>
  </si>
  <si>
    <t>F2</t>
    <phoneticPr fontId="4"/>
  </si>
  <si>
    <t>E2</t>
    <phoneticPr fontId="4"/>
  </si>
  <si>
    <t>↓</t>
  </si>
  <si>
    <r>
      <t>blank</t>
    </r>
    <r>
      <rPr>
        <sz val="11"/>
        <rFont val="ＭＳ Ｐゴシック"/>
        <family val="3"/>
        <charset val="128"/>
      </rPr>
      <t>蛍光強度平均</t>
    </r>
    <rPh sb="5" eb="9">
      <t>ケイコウキョウド</t>
    </rPh>
    <rPh sb="9" eb="11">
      <t>ヘイキン</t>
    </rPh>
    <phoneticPr fontId="4"/>
  </si>
  <si>
    <r>
      <t>f120</t>
    </r>
    <r>
      <rPr>
        <sz val="11"/>
        <rFont val="ＭＳ Ｐゴシック"/>
        <family val="3"/>
        <charset val="128"/>
      </rPr>
      <t>判定</t>
    </r>
    <rPh sb="4" eb="6">
      <t>ハンテイ</t>
    </rPh>
    <phoneticPr fontId="4"/>
  </si>
  <si>
    <r>
      <t>STD</t>
    </r>
    <r>
      <rPr>
        <sz val="11"/>
        <rFont val="ＭＳ Ｐゴシック"/>
        <family val="3"/>
        <charset val="128"/>
      </rPr>
      <t>不採用セル数</t>
    </r>
    <rPh sb="3" eb="6">
      <t>フサイヨウ</t>
    </rPh>
    <rPh sb="8" eb="9">
      <t>カズ</t>
    </rPh>
    <phoneticPr fontId="4"/>
  </si>
  <si>
    <t>渡辺　純</t>
    <rPh sb="0" eb="2">
      <t>ワタナベ</t>
    </rPh>
    <rPh sb="3" eb="4">
      <t>ジュン</t>
    </rPh>
    <phoneticPr fontId="4"/>
  </si>
  <si>
    <t>f120判定</t>
    <rPh sb="4" eb="6">
      <t>ハンテイ</t>
    </rPh>
    <phoneticPr fontId="4"/>
  </si>
  <si>
    <t>検量線
範囲
f120判定</t>
    <rPh sb="0" eb="1">
      <t>ケン</t>
    </rPh>
    <rPh sb="1" eb="2">
      <t>リョウ</t>
    </rPh>
    <rPh sb="2" eb="3">
      <t>セン</t>
    </rPh>
    <rPh sb="4" eb="6">
      <t>ハンイ</t>
    </rPh>
    <rPh sb="11" eb="13">
      <t>ハンテイ</t>
    </rPh>
    <phoneticPr fontId="4"/>
  </si>
  <si>
    <t>ORAC値算出用の測定</t>
    <rPh sb="4" eb="5">
      <t>ヨソクチ</t>
    </rPh>
    <rPh sb="5" eb="7">
      <t>サンシュツ</t>
    </rPh>
    <rPh sb="7" eb="8">
      <t>ヨウ</t>
    </rPh>
    <rPh sb="9" eb="11">
      <t>ソクテイ</t>
    </rPh>
    <phoneticPr fontId="4"/>
  </si>
  <si>
    <t>食品総合研究所</t>
    <rPh sb="0" eb="7">
      <t>ショクヒンソウゴウケンキュウジョ</t>
    </rPh>
    <phoneticPr fontId="6"/>
  </si>
  <si>
    <t>測光</t>
    <rPh sb="0" eb="2">
      <t>ソッコウ</t>
    </rPh>
    <phoneticPr fontId="4"/>
  </si>
  <si>
    <t>上方</t>
    <rPh sb="0" eb="2">
      <t>ジョウホウ</t>
    </rPh>
    <phoneticPr fontId="4"/>
  </si>
  <si>
    <t>下方</t>
    <rPh sb="0" eb="2">
      <t>カホウ</t>
    </rPh>
    <phoneticPr fontId="4"/>
  </si>
  <si>
    <r>
      <t>L-ORAC</t>
    </r>
    <r>
      <rPr>
        <b/>
        <sz val="11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</t>
    </r>
    <r>
      <rPr>
        <b/>
        <sz val="9"/>
        <rFont val="Symbol"/>
        <family val="1"/>
      </rPr>
      <t>m</t>
    </r>
    <r>
      <rPr>
        <b/>
        <sz val="9"/>
        <rFont val="ＭＳ Ｐゴシック"/>
        <family val="3"/>
        <charset val="128"/>
      </rPr>
      <t>molTE/L)</t>
    </r>
    <phoneticPr fontId="4"/>
  </si>
  <si>
    <r>
      <t>50uM</t>
    </r>
    <r>
      <rPr>
        <sz val="10"/>
        <rFont val="ＭＳ Ｐゴシック"/>
        <family val="3"/>
        <charset val="128"/>
      </rPr>
      <t>基準
ORAC</t>
    </r>
    <rPh sb="4" eb="6">
      <t>キジュン</t>
    </rPh>
    <phoneticPr fontId="4"/>
  </si>
  <si>
    <t>農研機構　食品総合研究所　食品機能研究領域</t>
    <phoneticPr fontId="4"/>
  </si>
  <si>
    <t>農研機構　九州沖縄農業研究センター　機能性利用研究チーム</t>
    <phoneticPr fontId="4"/>
  </si>
  <si>
    <t>↑</t>
    <phoneticPr fontId="4"/>
  </si>
  <si>
    <t>実施機関の一例</t>
    <phoneticPr fontId="4"/>
  </si>
  <si>
    <t>測定実施機関を書き加える</t>
    <phoneticPr fontId="4"/>
  </si>
  <si>
    <t>渡辺　純</t>
  </si>
  <si>
    <t>沖　智之</t>
  </si>
  <si>
    <t>↑</t>
    <phoneticPr fontId="4"/>
  </si>
  <si>
    <t>実験者の一例</t>
    <phoneticPr fontId="4"/>
  </si>
  <si>
    <t>実験者名を書き加える</t>
    <phoneticPr fontId="4"/>
  </si>
  <si>
    <t>Varioskan Ascent (ThermoFisher)</t>
    <phoneticPr fontId="4"/>
  </si>
  <si>
    <t>↑</t>
    <phoneticPr fontId="4"/>
  </si>
  <si>
    <t>プレートリーダーの一例</t>
    <phoneticPr fontId="4"/>
  </si>
  <si>
    <t>使用するプレートリーダーを書き加える</t>
    <phoneticPr fontId="4"/>
  </si>
  <si>
    <t>ワークショップ用試料の測定</t>
    <phoneticPr fontId="4"/>
  </si>
  <si>
    <t>キュウリ</t>
  </si>
  <si>
    <t>レタス</t>
  </si>
  <si>
    <t>2016.9.15</t>
    <phoneticPr fontId="4"/>
  </si>
  <si>
    <t>特になし</t>
    <rPh sb="0" eb="1">
      <t>トクニナシ</t>
    </rPh>
    <phoneticPr fontId="4"/>
  </si>
  <si>
    <t>Varioskan LUX (ThermoFisher)</t>
    <phoneticPr fontId="4"/>
  </si>
  <si>
    <t>Trolox純度 (%)</t>
    <rPh sb="6" eb="8">
      <t>ジュンド</t>
    </rPh>
    <phoneticPr fontId="4"/>
  </si>
  <si>
    <t>2,10</t>
    <phoneticPr fontId="4"/>
  </si>
  <si>
    <t>3,9</t>
    <phoneticPr fontId="4"/>
  </si>
  <si>
    <t>4,8</t>
    <phoneticPr fontId="4"/>
  </si>
  <si>
    <t>5,7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</si>
  <si>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</si>
  <si>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</si>
  <si>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</si>
  <si>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</si>
  <si>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</si>
  <si>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</si>
  <si>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5,7</t>
    <phoneticPr fontId="4"/>
  </si>
  <si>
    <t>4,8</t>
    <phoneticPr fontId="4"/>
  </si>
  <si>
    <t>3,9</t>
    <phoneticPr fontId="4"/>
  </si>
  <si>
    <t>2,10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</si>
</sst>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0.00_ "/>
    <numFmt numFmtId="178" formatCode="0.000_ "/>
    <numFmt numFmtId="179" formatCode="0_ "/>
    <numFmt numFmtId="180" formatCode="0.00000_ "/>
    <numFmt numFmtId="181" formatCode="0.0000_ "/>
    <numFmt numFmtId="182" formatCode="0.000000_ "/>
    <numFmt numFmtId="183" formatCode="0.0%"/>
    <numFmt numFmtId="184" formatCode="0.0"/>
    <numFmt numFmtId="185" formatCode="0.000"/>
    <numFmt numFmtId="186" formatCode="0_);[Red]\(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b/>
      <i/>
      <sz val="14"/>
      <name val="Arial"/>
      <family val="2"/>
    </font>
    <font>
      <b/>
      <i/>
      <vertAlign val="subscript"/>
      <sz val="14"/>
      <name val="Arial"/>
      <family val="2"/>
    </font>
    <font>
      <b/>
      <sz val="18"/>
      <name val="Arial"/>
      <family val="2"/>
    </font>
    <font>
      <b/>
      <sz val="18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Symbol"/>
      <family val="1"/>
    </font>
    <font>
      <b/>
      <sz val="14"/>
      <name val="Arial"/>
      <family val="2"/>
    </font>
    <font>
      <sz val="14"/>
      <name val="Arial"/>
      <family val="2"/>
    </font>
    <font>
      <sz val="11"/>
      <name val="Wingdings"/>
      <charset val="2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perscript"/>
      <sz val="11"/>
      <name val="Arial"/>
      <family val="2"/>
    </font>
    <font>
      <sz val="11"/>
      <name val="Tahoma"/>
      <family val="2"/>
    </font>
    <font>
      <b/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Symbol"/>
      <family val="1"/>
    </font>
    <font>
      <sz val="11"/>
      <name val="Symbol"/>
      <family val="1"/>
    </font>
    <font>
      <sz val="14"/>
      <name val="ＭＳ Ｐゴシック"/>
      <family val="3"/>
      <charset val="128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F9ACC"/>
        <bgColor indexed="64"/>
      </patternFill>
    </fill>
  </fills>
  <borders count="1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10"/>
      </left>
      <right style="thick">
        <color indexed="10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3366FF"/>
      </left>
      <right style="thick">
        <color rgb="FF3366FF"/>
      </right>
      <top style="thick">
        <color rgb="FF3366FF"/>
      </top>
      <bottom style="thick">
        <color rgb="FF3366FF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13" fillId="2" borderId="1" applyNumberFormat="0" applyFont="0" applyAlignment="0" applyProtection="0"/>
    <xf numFmtId="0" fontId="13" fillId="0" borderId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5" fillId="0" borderId="12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14" xfId="0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horizontal="center" vertical="center" wrapText="1"/>
    </xf>
    <xf numFmtId="178" fontId="5" fillId="0" borderId="17" xfId="0" applyNumberFormat="1" applyFont="1" applyBorder="1" applyAlignment="1">
      <alignment horizontal="center" vertical="center" wrapText="1"/>
    </xf>
    <xf numFmtId="178" fontId="5" fillId="0" borderId="18" xfId="0" applyNumberFormat="1" applyFont="1" applyBorder="1" applyAlignment="1">
      <alignment horizontal="center" vertical="center" wrapText="1"/>
    </xf>
    <xf numFmtId="178" fontId="5" fillId="0" borderId="1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 wrapText="1"/>
    </xf>
    <xf numFmtId="179" fontId="5" fillId="0" borderId="14" xfId="0" applyNumberFormat="1" applyFont="1" applyBorder="1" applyAlignment="1">
      <alignment horizontal="center" vertical="center" wrapText="1"/>
    </xf>
    <xf numFmtId="179" fontId="5" fillId="0" borderId="13" xfId="0" applyNumberFormat="1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9" fontId="5" fillId="0" borderId="15" xfId="0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179" fontId="5" fillId="0" borderId="20" xfId="0" applyNumberFormat="1" applyFont="1" applyBorder="1" applyAlignment="1">
      <alignment horizontal="center" vertical="center" wrapText="1"/>
    </xf>
    <xf numFmtId="179" fontId="5" fillId="0" borderId="21" xfId="0" applyNumberFormat="1" applyFont="1" applyBorder="1" applyAlignment="1">
      <alignment horizontal="center" vertical="center" wrapText="1"/>
    </xf>
    <xf numFmtId="179" fontId="5" fillId="0" borderId="22" xfId="0" applyNumberFormat="1" applyFont="1" applyBorder="1" applyAlignment="1">
      <alignment horizontal="center" vertical="center" wrapText="1"/>
    </xf>
    <xf numFmtId="179" fontId="5" fillId="0" borderId="23" xfId="0" applyNumberFormat="1" applyFont="1" applyBorder="1" applyAlignment="1">
      <alignment horizontal="center" vertical="center" wrapText="1"/>
    </xf>
    <xf numFmtId="179" fontId="5" fillId="0" borderId="24" xfId="0" applyNumberFormat="1" applyFont="1" applyBorder="1" applyAlignment="1">
      <alignment horizontal="center" vertical="center" wrapText="1"/>
    </xf>
    <xf numFmtId="179" fontId="5" fillId="0" borderId="25" xfId="0" applyNumberFormat="1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177" fontId="6" fillId="4" borderId="27" xfId="0" applyNumberFormat="1" applyFont="1" applyFill="1" applyBorder="1" applyAlignment="1">
      <alignment horizontal="center" vertical="center"/>
    </xf>
    <xf numFmtId="177" fontId="6" fillId="4" borderId="28" xfId="0" applyNumberFormat="1" applyFont="1" applyFill="1" applyBorder="1" applyAlignment="1">
      <alignment horizontal="center" vertical="center"/>
    </xf>
    <xf numFmtId="177" fontId="6" fillId="4" borderId="29" xfId="0" applyNumberFormat="1" applyFont="1" applyFill="1" applyBorder="1" applyAlignment="1">
      <alignment horizontal="center" vertical="center"/>
    </xf>
    <xf numFmtId="177" fontId="6" fillId="3" borderId="27" xfId="0" applyNumberFormat="1" applyFont="1" applyFill="1" applyBorder="1" applyAlignment="1">
      <alignment horizontal="center" vertical="center"/>
    </xf>
    <xf numFmtId="177" fontId="6" fillId="3" borderId="28" xfId="0" applyNumberFormat="1" applyFont="1" applyFill="1" applyBorder="1" applyAlignment="1">
      <alignment horizontal="center" vertical="center"/>
    </xf>
    <xf numFmtId="177" fontId="6" fillId="3" borderId="29" xfId="0" applyNumberFormat="1" applyFont="1" applyFill="1" applyBorder="1" applyAlignment="1">
      <alignment horizontal="center" vertical="center"/>
    </xf>
    <xf numFmtId="179" fontId="5" fillId="0" borderId="30" xfId="0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14" fillId="0" borderId="0" xfId="0" applyFont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179" fontId="5" fillId="0" borderId="33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176" fontId="6" fillId="0" borderId="0" xfId="0" applyNumberFormat="1" applyFont="1" applyFill="1" applyBorder="1">
      <alignment vertical="center"/>
    </xf>
    <xf numFmtId="176" fontId="6" fillId="0" borderId="35" xfId="0" applyNumberFormat="1" applyFont="1" applyFill="1" applyBorder="1">
      <alignment vertical="center"/>
    </xf>
    <xf numFmtId="9" fontId="6" fillId="0" borderId="36" xfId="0" applyNumberFormat="1" applyFont="1" applyFill="1" applyBorder="1">
      <alignment vertical="center"/>
    </xf>
    <xf numFmtId="0" fontId="6" fillId="0" borderId="21" xfId="0" applyFont="1" applyFill="1" applyBorder="1">
      <alignment vertical="center"/>
    </xf>
    <xf numFmtId="176" fontId="6" fillId="0" borderId="37" xfId="0" applyNumberFormat="1" applyFont="1" applyFill="1" applyBorder="1">
      <alignment vertical="center"/>
    </xf>
    <xf numFmtId="176" fontId="6" fillId="0" borderId="38" xfId="0" applyNumberFormat="1" applyFont="1" applyFill="1" applyBorder="1">
      <alignment vertical="center"/>
    </xf>
    <xf numFmtId="9" fontId="6" fillId="0" borderId="39" xfId="0" applyNumberFormat="1" applyFont="1" applyFill="1" applyBorder="1">
      <alignment vertical="center"/>
    </xf>
    <xf numFmtId="0" fontId="6" fillId="5" borderId="3" xfId="0" applyFont="1" applyFill="1" applyBorder="1">
      <alignment vertical="center"/>
    </xf>
    <xf numFmtId="0" fontId="6" fillId="5" borderId="4" xfId="0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0" fontId="14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vertical="center" shrinkToFit="1"/>
    </xf>
    <xf numFmtId="182" fontId="7" fillId="0" borderId="42" xfId="0" applyNumberFormat="1" applyFont="1" applyFill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7" fontId="6" fillId="0" borderId="14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42" xfId="0" applyNumberFormat="1" applyFont="1" applyBorder="1">
      <alignment vertical="center"/>
    </xf>
    <xf numFmtId="177" fontId="6" fillId="0" borderId="43" xfId="0" applyNumberFormat="1" applyFont="1" applyBorder="1">
      <alignment vertical="center"/>
    </xf>
    <xf numFmtId="0" fontId="6" fillId="0" borderId="44" xfId="0" applyFont="1" applyBorder="1">
      <alignment vertical="center"/>
    </xf>
    <xf numFmtId="0" fontId="7" fillId="6" borderId="28" xfId="0" applyFont="1" applyFill="1" applyBorder="1" applyAlignment="1">
      <alignment horizontal="center" vertical="center" wrapText="1"/>
    </xf>
    <xf numFmtId="0" fontId="6" fillId="0" borderId="37" xfId="0" applyFont="1" applyBorder="1">
      <alignment vertical="center"/>
    </xf>
    <xf numFmtId="177" fontId="6" fillId="0" borderId="45" xfId="0" applyNumberFormat="1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177" fontId="6" fillId="0" borderId="47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48" xfId="0" applyNumberFormat="1" applyFont="1" applyBorder="1">
      <alignment vertical="center"/>
    </xf>
    <xf numFmtId="9" fontId="6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9" xfId="0" applyFont="1" applyFill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39" xfId="0" applyFont="1" applyBorder="1">
      <alignment vertical="center"/>
    </xf>
    <xf numFmtId="181" fontId="6" fillId="0" borderId="14" xfId="0" applyNumberFormat="1" applyFont="1" applyBorder="1">
      <alignment vertical="center"/>
    </xf>
    <xf numFmtId="181" fontId="6" fillId="0" borderId="43" xfId="0" applyNumberFormat="1" applyFont="1" applyBorder="1">
      <alignment vertical="center"/>
    </xf>
    <xf numFmtId="181" fontId="6" fillId="0" borderId="0" xfId="0" applyNumberFormat="1" applyFont="1" applyBorder="1">
      <alignment vertical="center"/>
    </xf>
    <xf numFmtId="181" fontId="6" fillId="0" borderId="34" xfId="0" applyNumberFormat="1" applyFont="1" applyBorder="1">
      <alignment vertical="center"/>
    </xf>
    <xf numFmtId="0" fontId="0" fillId="0" borderId="52" xfId="0" applyBorder="1" applyAlignment="1">
      <alignment horizontal="center" vertical="center"/>
    </xf>
    <xf numFmtId="179" fontId="6" fillId="0" borderId="14" xfId="0" applyNumberFormat="1" applyFont="1" applyBorder="1">
      <alignment vertical="center"/>
    </xf>
    <xf numFmtId="179" fontId="6" fillId="0" borderId="43" xfId="0" applyNumberFormat="1" applyFont="1" applyBorder="1">
      <alignment vertical="center"/>
    </xf>
    <xf numFmtId="179" fontId="6" fillId="0" borderId="42" xfId="0" applyNumberFormat="1" applyFont="1" applyBorder="1">
      <alignment vertical="center"/>
    </xf>
    <xf numFmtId="9" fontId="6" fillId="0" borderId="0" xfId="0" applyNumberFormat="1" applyFont="1" applyBorder="1">
      <alignment vertical="center"/>
    </xf>
    <xf numFmtId="0" fontId="7" fillId="0" borderId="50" xfId="0" applyFont="1" applyBorder="1">
      <alignment vertical="center"/>
    </xf>
    <xf numFmtId="0" fontId="7" fillId="0" borderId="49" xfId="0" applyFont="1" applyBorder="1">
      <alignment vertical="center"/>
    </xf>
    <xf numFmtId="0" fontId="0" fillId="0" borderId="37" xfId="0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14" fillId="3" borderId="54" xfId="0" applyFont="1" applyFill="1" applyBorder="1" applyAlignment="1">
      <alignment horizontal="center" vertical="center" shrinkToFit="1"/>
    </xf>
    <xf numFmtId="177" fontId="6" fillId="0" borderId="55" xfId="0" applyNumberFormat="1" applyFont="1" applyBorder="1">
      <alignment vertical="center"/>
    </xf>
    <xf numFmtId="177" fontId="6" fillId="0" borderId="56" xfId="0" applyNumberFormat="1" applyFont="1" applyBorder="1">
      <alignment vertical="center"/>
    </xf>
    <xf numFmtId="177" fontId="6" fillId="0" borderId="35" xfId="0" applyNumberFormat="1" applyFont="1" applyBorder="1">
      <alignment vertical="center"/>
    </xf>
    <xf numFmtId="0" fontId="7" fillId="6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176" fontId="6" fillId="0" borderId="48" xfId="0" applyNumberFormat="1" applyFont="1" applyBorder="1">
      <alignment vertical="center"/>
    </xf>
    <xf numFmtId="176" fontId="6" fillId="0" borderId="47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6" fillId="0" borderId="14" xfId="0" applyFont="1" applyBorder="1">
      <alignment vertical="center"/>
    </xf>
    <xf numFmtId="0" fontId="6" fillId="0" borderId="43" xfId="0" applyFont="1" applyBorder="1">
      <alignment vertical="center"/>
    </xf>
    <xf numFmtId="0" fontId="0" fillId="0" borderId="14" xfId="0" applyBorder="1">
      <alignment vertical="center"/>
    </xf>
    <xf numFmtId="0" fontId="2" fillId="0" borderId="43" xfId="0" applyFont="1" applyBorder="1">
      <alignment vertical="center"/>
    </xf>
    <xf numFmtId="0" fontId="6" fillId="0" borderId="57" xfId="0" applyFont="1" applyBorder="1" applyAlignment="1">
      <alignment horizontal="center" vertical="center" shrinkToFit="1"/>
    </xf>
    <xf numFmtId="179" fontId="6" fillId="0" borderId="58" xfId="0" applyNumberFormat="1" applyFont="1" applyBorder="1" applyAlignment="1">
      <alignment horizontal="right" vertical="center" shrinkToFit="1"/>
    </xf>
    <xf numFmtId="0" fontId="6" fillId="0" borderId="59" xfId="0" applyFont="1" applyBorder="1" applyAlignment="1">
      <alignment horizontal="center" vertical="center" shrinkToFit="1"/>
    </xf>
    <xf numFmtId="179" fontId="6" fillId="0" borderId="60" xfId="0" applyNumberFormat="1" applyFont="1" applyBorder="1" applyAlignment="1">
      <alignment horizontal="right" vertical="center" shrinkToFit="1"/>
    </xf>
    <xf numFmtId="177" fontId="6" fillId="0" borderId="34" xfId="0" applyNumberFormat="1" applyFont="1" applyBorder="1" applyAlignment="1">
      <alignment horizontal="right" vertical="center" shrinkToFit="1"/>
    </xf>
    <xf numFmtId="177" fontId="6" fillId="0" borderId="61" xfId="0" applyNumberFormat="1" applyFont="1" applyBorder="1" applyAlignment="1">
      <alignment horizontal="right" vertical="center" shrinkToFit="1"/>
    </xf>
    <xf numFmtId="183" fontId="6" fillId="0" borderId="47" xfId="0" applyNumberFormat="1" applyFont="1" applyBorder="1" applyAlignment="1">
      <alignment horizontal="right" vertical="center" shrinkToFit="1"/>
    </xf>
    <xf numFmtId="183" fontId="6" fillId="0" borderId="62" xfId="0" applyNumberFormat="1" applyFont="1" applyBorder="1" applyAlignment="1">
      <alignment horizontal="right" vertical="center" shrinkToFit="1"/>
    </xf>
    <xf numFmtId="0" fontId="23" fillId="0" borderId="0" xfId="0" applyFont="1" applyFill="1">
      <alignment vertical="center"/>
    </xf>
    <xf numFmtId="0" fontId="14" fillId="6" borderId="42" xfId="0" applyFont="1" applyFill="1" applyBorder="1" applyAlignment="1">
      <alignment horizontal="center" vertical="center"/>
    </xf>
    <xf numFmtId="0" fontId="0" fillId="0" borderId="42" xfId="0" applyBorder="1">
      <alignment vertical="center"/>
    </xf>
    <xf numFmtId="0" fontId="2" fillId="0" borderId="14" xfId="0" applyFont="1" applyBorder="1">
      <alignment vertical="center"/>
    </xf>
    <xf numFmtId="0" fontId="20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2" fillId="0" borderId="0" xfId="0" applyNumberFormat="1" applyFont="1" applyProtection="1">
      <alignment vertical="center"/>
    </xf>
    <xf numFmtId="0" fontId="7" fillId="0" borderId="0" xfId="0" applyFont="1" applyBorder="1" applyProtection="1">
      <alignment vertical="center"/>
    </xf>
    <xf numFmtId="181" fontId="7" fillId="0" borderId="0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4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18" fillId="0" borderId="0" xfId="0" applyFont="1" applyProtection="1">
      <alignment vertical="center"/>
    </xf>
    <xf numFmtId="0" fontId="13" fillId="7" borderId="63" xfId="2" applyFill="1" applyBorder="1" applyAlignment="1" applyProtection="1">
      <alignment vertical="center" wrapText="1"/>
    </xf>
    <xf numFmtId="0" fontId="3" fillId="7" borderId="63" xfId="2" applyFont="1" applyFill="1" applyBorder="1" applyAlignment="1" applyProtection="1">
      <alignment horizontal="center" vertical="center" wrapText="1"/>
    </xf>
    <xf numFmtId="0" fontId="5" fillId="8" borderId="42" xfId="2" applyFont="1" applyFill="1" applyBorder="1" applyAlignment="1" applyProtection="1">
      <alignment horizontal="center" vertical="center" wrapText="1"/>
    </xf>
    <xf numFmtId="0" fontId="5" fillId="8" borderId="43" xfId="2" applyFont="1" applyFill="1" applyBorder="1" applyAlignment="1" applyProtection="1">
      <alignment horizontal="center" vertical="center" wrapText="1"/>
    </xf>
    <xf numFmtId="0" fontId="5" fillId="8" borderId="14" xfId="2" applyFont="1" applyFill="1" applyBorder="1" applyAlignment="1" applyProtection="1">
      <alignment horizontal="center" vertical="center" wrapText="1"/>
    </xf>
    <xf numFmtId="0" fontId="5" fillId="8" borderId="46" xfId="2" applyFont="1" applyFill="1" applyBorder="1" applyAlignment="1" applyProtection="1">
      <alignment horizontal="center" vertical="center" wrapText="1"/>
    </xf>
    <xf numFmtId="0" fontId="5" fillId="8" borderId="56" xfId="2" applyFont="1" applyFill="1" applyBorder="1" applyAlignment="1" applyProtection="1">
      <alignment horizontal="center" vertical="center" wrapText="1"/>
    </xf>
    <xf numFmtId="0" fontId="5" fillId="8" borderId="32" xfId="2" applyFont="1" applyFill="1" applyBorder="1" applyAlignment="1" applyProtection="1">
      <alignment horizontal="center" vertical="center" wrapText="1"/>
    </xf>
    <xf numFmtId="0" fontId="5" fillId="8" borderId="55" xfId="2" applyFont="1" applyFill="1" applyBorder="1" applyAlignment="1" applyProtection="1">
      <alignment horizontal="center" vertical="center" wrapText="1"/>
    </xf>
    <xf numFmtId="0" fontId="3" fillId="0" borderId="43" xfId="2" applyFont="1" applyBorder="1" applyAlignment="1" applyProtection="1">
      <alignment horizontal="center" vertical="center" wrapText="1"/>
    </xf>
    <xf numFmtId="176" fontId="3" fillId="0" borderId="55" xfId="2" applyNumberFormat="1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180" fontId="6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182" fontId="7" fillId="0" borderId="11" xfId="0" applyNumberFormat="1" applyFont="1" applyFill="1" applyBorder="1">
      <alignment vertical="center"/>
    </xf>
    <xf numFmtId="0" fontId="17" fillId="0" borderId="0" xfId="0" applyFont="1">
      <alignment vertical="center"/>
    </xf>
    <xf numFmtId="182" fontId="7" fillId="3" borderId="42" xfId="0" applyNumberFormat="1" applyFont="1" applyFill="1" applyBorder="1">
      <alignment vertical="center"/>
    </xf>
    <xf numFmtId="182" fontId="7" fillId="3" borderId="14" xfId="0" applyNumberFormat="1" applyFont="1" applyFill="1" applyBorder="1">
      <alignment vertical="center"/>
    </xf>
    <xf numFmtId="182" fontId="7" fillId="3" borderId="43" xfId="0" applyNumberFormat="1" applyFont="1" applyFill="1" applyBorder="1">
      <alignment vertical="center"/>
    </xf>
    <xf numFmtId="0" fontId="25" fillId="0" borderId="0" xfId="0" applyFont="1">
      <alignment vertical="center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0" xfId="0" applyNumberFormat="1" applyFo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shrinkToFit="1"/>
    </xf>
    <xf numFmtId="183" fontId="20" fillId="0" borderId="0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8" fillId="0" borderId="0" xfId="0" applyFont="1" applyFill="1">
      <alignment vertical="center"/>
    </xf>
    <xf numFmtId="0" fontId="6" fillId="0" borderId="12" xfId="0" applyFont="1" applyBorder="1" applyAlignment="1">
      <alignment horizontal="center" vertical="center"/>
    </xf>
    <xf numFmtId="178" fontId="7" fillId="0" borderId="12" xfId="0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9" fontId="14" fillId="0" borderId="46" xfId="0" applyNumberFormat="1" applyFont="1" applyBorder="1" applyAlignment="1">
      <alignment horizontal="right" vertical="center"/>
    </xf>
    <xf numFmtId="0" fontId="6" fillId="0" borderId="52" xfId="0" applyFont="1" applyBorder="1">
      <alignment vertical="center"/>
    </xf>
    <xf numFmtId="0" fontId="6" fillId="0" borderId="56" xfId="0" applyFont="1" applyBorder="1">
      <alignment vertical="center"/>
    </xf>
    <xf numFmtId="9" fontId="0" fillId="0" borderId="31" xfId="0" applyNumberFormat="1" applyBorder="1" applyAlignment="1">
      <alignment horizontal="right" vertical="center"/>
    </xf>
    <xf numFmtId="0" fontId="6" fillId="0" borderId="35" xfId="0" applyFont="1" applyBorder="1">
      <alignment vertical="center"/>
    </xf>
    <xf numFmtId="9" fontId="0" fillId="0" borderId="32" xfId="0" applyNumberFormat="1" applyBorder="1" applyAlignment="1">
      <alignment horizontal="right" vertical="center"/>
    </xf>
    <xf numFmtId="0" fontId="0" fillId="0" borderId="34" xfId="0" applyBorder="1" applyAlignment="1">
      <alignment horizontal="left" vertical="center"/>
    </xf>
    <xf numFmtId="0" fontId="6" fillId="0" borderId="34" xfId="0" applyFont="1" applyBorder="1">
      <alignment vertical="center"/>
    </xf>
    <xf numFmtId="0" fontId="6" fillId="0" borderId="55" xfId="0" applyFont="1" applyBorder="1">
      <alignment vertical="center"/>
    </xf>
    <xf numFmtId="0" fontId="14" fillId="0" borderId="0" xfId="0" applyFont="1" applyFill="1" applyAlignment="1">
      <alignment horizontal="left" vertical="center"/>
    </xf>
    <xf numFmtId="0" fontId="6" fillId="0" borderId="64" xfId="0" applyFont="1" applyBorder="1" applyAlignment="1">
      <alignment horizontal="center" vertical="center" shrinkToFit="1"/>
    </xf>
    <xf numFmtId="177" fontId="6" fillId="0" borderId="37" xfId="0" applyNumberFormat="1" applyFont="1" applyBorder="1" applyAlignment="1">
      <alignment horizontal="right" vertical="center" shrinkToFit="1"/>
    </xf>
    <xf numFmtId="183" fontId="6" fillId="0" borderId="4" xfId="0" applyNumberFormat="1" applyFont="1" applyBorder="1" applyAlignment="1">
      <alignment horizontal="right" vertical="center" shrinkToFit="1"/>
    </xf>
    <xf numFmtId="0" fontId="20" fillId="0" borderId="65" xfId="0" applyFont="1" applyBorder="1" applyAlignment="1" applyProtection="1">
      <alignment horizontal="center" vertical="center"/>
      <protection locked="0"/>
    </xf>
    <xf numFmtId="0" fontId="20" fillId="0" borderId="66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67" xfId="0" applyFont="1" applyBorder="1" applyAlignment="1" applyProtection="1">
      <alignment horizontal="left" vertical="center"/>
      <protection locked="0"/>
    </xf>
    <xf numFmtId="0" fontId="20" fillId="0" borderId="67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right" vertical="center"/>
    </xf>
    <xf numFmtId="0" fontId="26" fillId="0" borderId="14" xfId="2" applyFont="1" applyBorder="1" applyAlignment="1" applyProtection="1">
      <alignment horizontal="center" vertical="center" shrinkToFit="1"/>
    </xf>
    <xf numFmtId="0" fontId="0" fillId="0" borderId="14" xfId="0" applyBorder="1" applyProtection="1">
      <alignment vertical="center"/>
    </xf>
    <xf numFmtId="0" fontId="21" fillId="0" borderId="6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184" fontId="6" fillId="0" borderId="11" xfId="0" applyNumberFormat="1" applyFont="1" applyBorder="1" applyProtection="1">
      <alignment vertical="center"/>
    </xf>
    <xf numFmtId="49" fontId="21" fillId="0" borderId="0" xfId="0" applyNumberFormat="1" applyFo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7" fillId="3" borderId="11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183" fontId="0" fillId="0" borderId="0" xfId="0" applyNumberForma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9" fontId="5" fillId="0" borderId="70" xfId="0" applyNumberFormat="1" applyFont="1" applyBorder="1" applyAlignment="1">
      <alignment horizontal="center" vertical="center" wrapText="1"/>
    </xf>
    <xf numFmtId="179" fontId="5" fillId="0" borderId="71" xfId="0" applyNumberFormat="1" applyFont="1" applyBorder="1" applyAlignment="1">
      <alignment horizontal="center" vertical="center" wrapText="1"/>
    </xf>
    <xf numFmtId="179" fontId="5" fillId="0" borderId="72" xfId="0" applyNumberFormat="1" applyFont="1" applyBorder="1" applyAlignment="1">
      <alignment horizontal="center" vertical="center" wrapText="1"/>
    </xf>
    <xf numFmtId="179" fontId="5" fillId="0" borderId="73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179" fontId="5" fillId="0" borderId="17" xfId="0" applyNumberFormat="1" applyFont="1" applyBorder="1" applyAlignment="1">
      <alignment horizontal="center" vertical="center" wrapText="1"/>
    </xf>
    <xf numFmtId="179" fontId="5" fillId="0" borderId="19" xfId="0" applyNumberFormat="1" applyFont="1" applyBorder="1" applyAlignment="1">
      <alignment horizontal="center" vertical="center" wrapText="1"/>
    </xf>
    <xf numFmtId="179" fontId="5" fillId="0" borderId="64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178" fontId="5" fillId="0" borderId="73" xfId="0" applyNumberFormat="1" applyFont="1" applyBorder="1" applyAlignment="1">
      <alignment horizontal="center" vertical="center" wrapText="1"/>
    </xf>
    <xf numFmtId="178" fontId="5" fillId="0" borderId="71" xfId="0" applyNumberFormat="1" applyFont="1" applyBorder="1" applyAlignment="1">
      <alignment horizontal="center" vertical="center" wrapText="1"/>
    </xf>
    <xf numFmtId="178" fontId="5" fillId="0" borderId="70" xfId="0" applyNumberFormat="1" applyFont="1" applyBorder="1" applyAlignment="1">
      <alignment horizontal="center" vertical="center" wrapText="1"/>
    </xf>
    <xf numFmtId="178" fontId="5" fillId="0" borderId="72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178" fontId="5" fillId="0" borderId="33" xfId="0" applyNumberFormat="1" applyFont="1" applyBorder="1" applyAlignment="1">
      <alignment horizontal="center" vertical="center" wrapText="1"/>
    </xf>
    <xf numFmtId="178" fontId="5" fillId="0" borderId="30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right" vertical="center"/>
    </xf>
    <xf numFmtId="176" fontId="7" fillId="3" borderId="39" xfId="0" applyNumberFormat="1" applyFont="1" applyFill="1" applyBorder="1">
      <alignment vertical="center"/>
    </xf>
    <xf numFmtId="177" fontId="6" fillId="0" borderId="32" xfId="0" applyNumberFormat="1" applyFont="1" applyBorder="1">
      <alignment vertical="center"/>
    </xf>
    <xf numFmtId="177" fontId="6" fillId="0" borderId="76" xfId="0" applyNumberFormat="1" applyFont="1" applyBorder="1">
      <alignment vertical="center"/>
    </xf>
    <xf numFmtId="0" fontId="6" fillId="0" borderId="7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77" fontId="6" fillId="0" borderId="46" xfId="0" applyNumberFormat="1" applyFont="1" applyBorder="1">
      <alignment vertical="center"/>
    </xf>
    <xf numFmtId="0" fontId="6" fillId="0" borderId="78" xfId="0" applyFont="1" applyBorder="1" applyAlignment="1">
      <alignment horizontal="right" vertical="center"/>
    </xf>
    <xf numFmtId="177" fontId="6" fillId="0" borderId="37" xfId="0" applyNumberFormat="1" applyFont="1" applyBorder="1">
      <alignment vertical="center"/>
    </xf>
    <xf numFmtId="183" fontId="6" fillId="0" borderId="37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0" fontId="6" fillId="0" borderId="56" xfId="0" applyFont="1" applyBorder="1" applyAlignment="1">
      <alignment horizontal="center" vertical="center"/>
    </xf>
    <xf numFmtId="181" fontId="6" fillId="0" borderId="79" xfId="0" applyNumberFormat="1" applyFont="1" applyBorder="1">
      <alignment vertical="center"/>
    </xf>
    <xf numFmtId="0" fontId="0" fillId="0" borderId="78" xfId="0" applyFill="1" applyBorder="1" applyAlignment="1">
      <alignment horizontal="center" vertical="center" wrapText="1"/>
    </xf>
    <xf numFmtId="179" fontId="6" fillId="0" borderId="80" xfId="0" applyNumberFormat="1" applyFont="1" applyBorder="1" applyAlignment="1">
      <alignment horizontal="right" vertical="center" shrinkToFit="1"/>
    </xf>
    <xf numFmtId="0" fontId="20" fillId="0" borderId="8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</xf>
    <xf numFmtId="0" fontId="6" fillId="0" borderId="34" xfId="0" applyFont="1" applyBorder="1" applyProtection="1">
      <alignment vertical="center"/>
    </xf>
    <xf numFmtId="0" fontId="7" fillId="0" borderId="10" xfId="0" applyFont="1" applyBorder="1" applyProtection="1">
      <alignment vertical="center"/>
      <protection locked="0"/>
    </xf>
    <xf numFmtId="0" fontId="7" fillId="0" borderId="82" xfId="0" applyFont="1" applyBorder="1" applyProtection="1">
      <alignment vertical="center"/>
      <protection locked="0"/>
    </xf>
    <xf numFmtId="0" fontId="7" fillId="0" borderId="83" xfId="0" applyFont="1" applyBorder="1" applyProtection="1">
      <alignment vertical="center"/>
      <protection locked="0"/>
    </xf>
    <xf numFmtId="0" fontId="7" fillId="0" borderId="84" xfId="0" applyFont="1" applyBorder="1" applyProtection="1">
      <alignment vertical="center"/>
      <protection locked="0"/>
    </xf>
    <xf numFmtId="0" fontId="14" fillId="3" borderId="85" xfId="0" applyFont="1" applyFill="1" applyBorder="1" applyAlignment="1" applyProtection="1">
      <alignment horizontal="center" vertical="center"/>
    </xf>
    <xf numFmtId="0" fontId="7" fillId="4" borderId="83" xfId="0" applyFont="1" applyFill="1" applyBorder="1" applyAlignment="1" applyProtection="1">
      <alignment horizontal="center" vertical="center" wrapText="1"/>
    </xf>
    <xf numFmtId="49" fontId="14" fillId="0" borderId="86" xfId="0" applyNumberFormat="1" applyFont="1" applyBorder="1" applyProtection="1">
      <alignment vertical="center"/>
      <protection locked="0"/>
    </xf>
    <xf numFmtId="49" fontId="14" fillId="0" borderId="87" xfId="0" applyNumberFormat="1" applyFont="1" applyBorder="1" applyProtection="1">
      <alignment vertical="center"/>
      <protection locked="0"/>
    </xf>
    <xf numFmtId="0" fontId="3" fillId="7" borderId="88" xfId="0" applyFont="1" applyFill="1" applyBorder="1" applyAlignment="1" applyProtection="1">
      <alignment horizontal="center" vertical="center" wrapText="1"/>
      <protection locked="0"/>
    </xf>
    <xf numFmtId="0" fontId="5" fillId="0" borderId="8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74" xfId="0" applyFont="1" applyBorder="1">
      <alignment vertical="center"/>
    </xf>
    <xf numFmtId="179" fontId="5" fillId="0" borderId="35" xfId="0" applyNumberFormat="1" applyFont="1" applyBorder="1" applyAlignment="1">
      <alignment horizontal="center" vertical="center" wrapText="1"/>
    </xf>
    <xf numFmtId="179" fontId="5" fillId="0" borderId="36" xfId="0" applyNumberFormat="1" applyFont="1" applyBorder="1" applyAlignment="1">
      <alignment horizontal="center" vertical="center" wrapText="1"/>
    </xf>
    <xf numFmtId="179" fontId="5" fillId="0" borderId="89" xfId="0" applyNumberFormat="1" applyFont="1" applyBorder="1" applyAlignment="1">
      <alignment horizontal="center" vertical="center" wrapText="1"/>
    </xf>
    <xf numFmtId="179" fontId="5" fillId="0" borderId="90" xfId="0" applyNumberFormat="1" applyFont="1" applyBorder="1" applyAlignment="1">
      <alignment horizontal="center" vertical="center" wrapText="1"/>
    </xf>
    <xf numFmtId="178" fontId="5" fillId="0" borderId="36" xfId="0" applyNumberFormat="1" applyFont="1" applyBorder="1" applyAlignment="1">
      <alignment horizontal="center" vertical="center" wrapText="1"/>
    </xf>
    <xf numFmtId="178" fontId="5" fillId="0" borderId="35" xfId="0" applyNumberFormat="1" applyFont="1" applyBorder="1" applyAlignment="1">
      <alignment horizontal="center" vertical="center" wrapText="1"/>
    </xf>
    <xf numFmtId="0" fontId="30" fillId="0" borderId="0" xfId="0" applyFont="1" applyProtection="1">
      <alignment vertical="center"/>
    </xf>
    <xf numFmtId="49" fontId="26" fillId="0" borderId="35" xfId="2" applyNumberFormat="1" applyFont="1" applyBorder="1" applyAlignment="1" applyProtection="1">
      <alignment horizontal="center" vertical="center" shrinkToFit="1"/>
    </xf>
    <xf numFmtId="182" fontId="7" fillId="0" borderId="0" xfId="0" applyNumberFormat="1" applyFont="1" applyFill="1" applyBorder="1">
      <alignment vertical="center"/>
    </xf>
    <xf numFmtId="0" fontId="0" fillId="0" borderId="27" xfId="0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185" fontId="6" fillId="0" borderId="18" xfId="0" applyNumberFormat="1" applyFont="1" applyBorder="1">
      <alignment vertical="center"/>
    </xf>
    <xf numFmtId="185" fontId="6" fillId="0" borderId="14" xfId="0" applyNumberFormat="1" applyFont="1" applyBorder="1">
      <alignment vertical="center"/>
    </xf>
    <xf numFmtId="184" fontId="6" fillId="0" borderId="19" xfId="0" applyNumberFormat="1" applyFont="1" applyBorder="1">
      <alignment vertical="center"/>
    </xf>
    <xf numFmtId="184" fontId="7" fillId="3" borderId="39" xfId="0" applyNumberFormat="1" applyFont="1" applyFill="1" applyBorder="1">
      <alignment vertical="center"/>
    </xf>
    <xf numFmtId="0" fontId="6" fillId="0" borderId="22" xfId="0" applyFont="1" applyBorder="1">
      <alignment vertical="center"/>
    </xf>
    <xf numFmtId="184" fontId="6" fillId="0" borderId="64" xfId="0" applyNumberFormat="1" applyFont="1" applyBorder="1">
      <alignment vertical="center"/>
    </xf>
    <xf numFmtId="0" fontId="5" fillId="8" borderId="91" xfId="2" applyFont="1" applyFill="1" applyBorder="1" applyAlignment="1" applyProtection="1">
      <alignment horizontal="center" vertical="center" wrapText="1"/>
    </xf>
    <xf numFmtId="0" fontId="3" fillId="9" borderId="92" xfId="2" applyFont="1" applyFill="1" applyBorder="1" applyAlignment="1" applyProtection="1">
      <alignment horizontal="center" vertical="center" wrapText="1"/>
    </xf>
    <xf numFmtId="0" fontId="3" fillId="9" borderId="93" xfId="2" applyFont="1" applyFill="1" applyBorder="1" applyAlignment="1" applyProtection="1">
      <alignment horizontal="center" vertical="center" wrapText="1"/>
    </xf>
    <xf numFmtId="0" fontId="3" fillId="9" borderId="94" xfId="2" applyFont="1" applyFill="1" applyBorder="1" applyAlignment="1" applyProtection="1">
      <alignment horizontal="center" vertical="center" wrapText="1"/>
    </xf>
    <xf numFmtId="184" fontId="3" fillId="9" borderId="95" xfId="2" applyNumberFormat="1" applyFont="1" applyFill="1" applyBorder="1" applyAlignment="1" applyProtection="1">
      <alignment horizontal="center" vertical="center" wrapText="1"/>
    </xf>
    <xf numFmtId="184" fontId="3" fillId="9" borderId="91" xfId="2" applyNumberFormat="1" applyFont="1" applyFill="1" applyBorder="1" applyAlignment="1" applyProtection="1">
      <alignment horizontal="center" vertical="center" wrapText="1"/>
    </xf>
    <xf numFmtId="184" fontId="3" fillId="9" borderId="96" xfId="2" applyNumberFormat="1" applyFont="1" applyFill="1" applyBorder="1" applyAlignment="1" applyProtection="1">
      <alignment horizontal="center" vertical="center" wrapText="1"/>
    </xf>
    <xf numFmtId="0" fontId="26" fillId="0" borderId="92" xfId="2" applyFont="1" applyBorder="1" applyAlignment="1" applyProtection="1">
      <alignment horizontal="center" vertical="center" shrinkToFit="1"/>
    </xf>
    <xf numFmtId="0" fontId="26" fillId="0" borderId="93" xfId="2" applyFont="1" applyBorder="1" applyAlignment="1" applyProtection="1">
      <alignment horizontal="center" vertical="center" shrinkToFit="1"/>
    </xf>
    <xf numFmtId="0" fontId="26" fillId="0" borderId="97" xfId="2" applyFont="1" applyBorder="1" applyAlignment="1" applyProtection="1">
      <alignment horizontal="center" vertical="center" shrinkToFit="1"/>
    </xf>
    <xf numFmtId="0" fontId="3" fillId="0" borderId="86" xfId="2" applyFont="1" applyBorder="1" applyAlignment="1" applyProtection="1">
      <alignment horizontal="center" vertical="center" wrapText="1"/>
    </xf>
    <xf numFmtId="0" fontId="26" fillId="0" borderId="98" xfId="2" applyFont="1" applyBorder="1" applyAlignment="1" applyProtection="1">
      <alignment horizontal="center" vertical="center" shrinkToFit="1"/>
    </xf>
    <xf numFmtId="0" fontId="3" fillId="0" borderId="95" xfId="2" applyFont="1" applyBorder="1" applyAlignment="1" applyProtection="1">
      <alignment horizontal="center" vertical="center" wrapText="1"/>
    </xf>
    <xf numFmtId="0" fontId="3" fillId="0" borderId="91" xfId="2" applyFont="1" applyBorder="1" applyAlignment="1" applyProtection="1">
      <alignment horizontal="center" vertical="center" wrapText="1"/>
    </xf>
    <xf numFmtId="176" fontId="3" fillId="0" borderId="99" xfId="2" applyNumberFormat="1" applyFont="1" applyBorder="1" applyAlignment="1" applyProtection="1">
      <alignment horizontal="center" vertical="center" wrapText="1"/>
    </xf>
    <xf numFmtId="49" fontId="26" fillId="0" borderId="97" xfId="2" applyNumberFormat="1" applyFont="1" applyBorder="1" applyAlignment="1" applyProtection="1">
      <alignment horizontal="center" vertical="center" shrinkToFit="1"/>
    </xf>
    <xf numFmtId="0" fontId="6" fillId="0" borderId="11" xfId="0" applyFont="1" applyBorder="1" applyProtection="1">
      <alignment vertical="center"/>
      <protection locked="0"/>
    </xf>
    <xf numFmtId="0" fontId="6" fillId="0" borderId="85" xfId="0" applyFont="1" applyBorder="1" applyProtection="1">
      <alignment vertical="center"/>
      <protection locked="0"/>
    </xf>
    <xf numFmtId="49" fontId="26" fillId="0" borderId="14" xfId="2" applyNumberFormat="1" applyFont="1" applyBorder="1" applyAlignment="1" applyProtection="1">
      <alignment horizontal="center" vertical="center" shrinkToFit="1"/>
    </xf>
    <xf numFmtId="0" fontId="6" fillId="0" borderId="10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6" fillId="11" borderId="94" xfId="2" applyFont="1" applyFill="1" applyBorder="1" applyAlignment="1" applyProtection="1">
      <alignment horizontal="center" vertical="center" shrinkToFit="1"/>
    </xf>
    <xf numFmtId="176" fontId="3" fillId="11" borderId="101" xfId="2" applyNumberFormat="1" applyFont="1" applyFill="1" applyBorder="1" applyAlignment="1" applyProtection="1">
      <alignment horizontal="center" vertical="center" wrapText="1"/>
    </xf>
    <xf numFmtId="49" fontId="26" fillId="11" borderId="102" xfId="2" applyNumberFormat="1" applyFont="1" applyFill="1" applyBorder="1" applyAlignment="1" applyProtection="1">
      <alignment horizontal="center" vertical="center" shrinkToFit="1"/>
    </xf>
    <xf numFmtId="0" fontId="6" fillId="0" borderId="80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31" fillId="0" borderId="128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12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2" fillId="0" borderId="1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 applyBorder="1">
      <alignment vertical="center"/>
    </xf>
    <xf numFmtId="0" fontId="14" fillId="3" borderId="28" xfId="0" applyFont="1" applyFill="1" applyBorder="1" applyAlignment="1">
      <alignment horizontal="center" vertical="center" shrinkToFit="1"/>
    </xf>
    <xf numFmtId="0" fontId="7" fillId="6" borderId="2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7" xfId="0" applyFont="1" applyBorder="1" applyAlignment="1">
      <alignment horizontal="right" vertical="center"/>
    </xf>
    <xf numFmtId="177" fontId="6" fillId="0" borderId="77" xfId="0" applyNumberFormat="1" applyFont="1" applyBorder="1">
      <alignment vertical="center"/>
    </xf>
    <xf numFmtId="177" fontId="6" fillId="0" borderId="104" xfId="0" applyNumberFormat="1" applyFont="1" applyBorder="1">
      <alignment vertical="center"/>
    </xf>
    <xf numFmtId="0" fontId="6" fillId="0" borderId="35" xfId="0" applyFont="1" applyBorder="1" applyAlignment="1">
      <alignment horizontal="right" vertical="center"/>
    </xf>
    <xf numFmtId="177" fontId="6" fillId="0" borderId="19" xfId="0" applyNumberFormat="1" applyFont="1" applyBorder="1">
      <alignment vertical="center"/>
    </xf>
    <xf numFmtId="0" fontId="14" fillId="0" borderId="28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top" wrapText="1"/>
    </xf>
    <xf numFmtId="0" fontId="6" fillId="4" borderId="29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6" fillId="0" borderId="38" xfId="0" applyFont="1" applyBorder="1" applyAlignment="1">
      <alignment horizontal="right" vertical="center"/>
    </xf>
    <xf numFmtId="177" fontId="6" fillId="0" borderId="38" xfId="0" applyNumberFormat="1" applyFont="1" applyBorder="1">
      <alignment vertical="center"/>
    </xf>
    <xf numFmtId="177" fontId="6" fillId="0" borderId="105" xfId="0" applyNumberFormat="1" applyFont="1" applyBorder="1">
      <alignment vertical="center"/>
    </xf>
    <xf numFmtId="177" fontId="6" fillId="0" borderId="22" xfId="0" applyNumberFormat="1" applyFont="1" applyBorder="1">
      <alignment vertical="center"/>
    </xf>
    <xf numFmtId="0" fontId="6" fillId="0" borderId="10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6" fillId="0" borderId="22" xfId="0" applyNumberFormat="1" applyFont="1" applyBorder="1">
      <alignment vertical="center"/>
    </xf>
    <xf numFmtId="0" fontId="0" fillId="0" borderId="0" xfId="0" applyFont="1">
      <alignment vertical="center"/>
    </xf>
    <xf numFmtId="0" fontId="32" fillId="0" borderId="130" xfId="0" applyFont="1" applyBorder="1" applyAlignment="1">
      <alignment horizontal="center" vertical="center"/>
    </xf>
    <xf numFmtId="184" fontId="6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177" fontId="6" fillId="0" borderId="68" xfId="0" applyNumberFormat="1" applyFont="1" applyBorder="1">
      <alignment vertical="center"/>
    </xf>
    <xf numFmtId="185" fontId="6" fillId="0" borderId="25" xfId="0" applyNumberFormat="1" applyFont="1" applyBorder="1">
      <alignment vertical="center"/>
    </xf>
    <xf numFmtId="185" fontId="6" fillId="0" borderId="22" xfId="0" applyNumberFormat="1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 wrapText="1"/>
    </xf>
    <xf numFmtId="177" fontId="11" fillId="0" borderId="0" xfId="0" applyNumberFormat="1" applyFont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right" vertical="center" shrinkToFit="1"/>
    </xf>
    <xf numFmtId="0" fontId="7" fillId="3" borderId="11" xfId="0" applyFont="1" applyFill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179" fontId="6" fillId="0" borderId="11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>
      <alignment horizontal="right" vertical="center" shrinkToFit="1"/>
    </xf>
    <xf numFmtId="0" fontId="33" fillId="0" borderId="1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2" fontId="6" fillId="0" borderId="11" xfId="0" applyNumberFormat="1" applyFont="1" applyBorder="1" applyAlignment="1">
      <alignment horizontal="center" vertical="center"/>
    </xf>
    <xf numFmtId="49" fontId="14" fillId="0" borderId="106" xfId="0" applyNumberFormat="1" applyFont="1" applyBorder="1" applyProtection="1">
      <alignment vertical="center"/>
      <protection locked="0"/>
    </xf>
    <xf numFmtId="0" fontId="6" fillId="0" borderId="107" xfId="0" applyFont="1" applyBorder="1" applyProtection="1">
      <alignment vertical="center"/>
      <protection locked="0"/>
    </xf>
    <xf numFmtId="0" fontId="7" fillId="0" borderId="108" xfId="0" applyFont="1" applyBorder="1" applyProtection="1">
      <alignment vertical="center"/>
      <protection locked="0"/>
    </xf>
    <xf numFmtId="0" fontId="7" fillId="0" borderId="109" xfId="0" applyFont="1" applyBorder="1" applyProtection="1">
      <alignment vertical="center"/>
      <protection locked="0"/>
    </xf>
    <xf numFmtId="186" fontId="26" fillId="0" borderId="97" xfId="2" applyNumberFormat="1" applyFont="1" applyBorder="1" applyAlignment="1" applyProtection="1">
      <alignment horizontal="center" vertical="center" shrinkToFit="1"/>
    </xf>
    <xf numFmtId="186" fontId="14" fillId="0" borderId="110" xfId="0" applyNumberFormat="1" applyFont="1" applyBorder="1" applyProtection="1">
      <alignment vertical="center"/>
      <protection locked="0"/>
    </xf>
    <xf numFmtId="49" fontId="26" fillId="0" borderId="93" xfId="2" applyNumberFormat="1" applyFont="1" applyBorder="1" applyAlignment="1" applyProtection="1">
      <alignment horizontal="center" vertical="center" shrinkToFit="1"/>
    </xf>
    <xf numFmtId="186" fontId="26" fillId="0" borderId="92" xfId="2" applyNumberFormat="1" applyFont="1" applyBorder="1" applyAlignment="1" applyProtection="1">
      <alignment horizontal="center" vertical="center" shrinkToFit="1"/>
    </xf>
    <xf numFmtId="186" fontId="26" fillId="0" borderId="98" xfId="2" applyNumberFormat="1" applyFont="1" applyBorder="1" applyAlignment="1" applyProtection="1">
      <alignment horizontal="center" vertical="center" shrinkToFit="1"/>
    </xf>
    <xf numFmtId="0" fontId="6" fillId="0" borderId="45" xfId="0" applyFont="1" applyBorder="1" applyAlignment="1">
      <alignment vertical="center"/>
    </xf>
    <xf numFmtId="0" fontId="0" fillId="0" borderId="22" xfId="0" applyBorder="1" applyAlignment="1">
      <alignment vertical="center"/>
    </xf>
    <xf numFmtId="183" fontId="6" fillId="0" borderId="43" xfId="0" applyNumberFormat="1" applyFont="1" applyBorder="1" applyAlignment="1">
      <alignment horizontal="center" vertical="center"/>
    </xf>
    <xf numFmtId="183" fontId="6" fillId="0" borderId="14" xfId="0" applyNumberFormat="1" applyFont="1" applyBorder="1" applyAlignment="1">
      <alignment horizontal="center" vertical="center"/>
    </xf>
    <xf numFmtId="0" fontId="6" fillId="0" borderId="111" xfId="0" applyFont="1" applyBorder="1">
      <alignment vertical="center"/>
    </xf>
    <xf numFmtId="0" fontId="6" fillId="0" borderId="10" xfId="0" applyFont="1" applyBorder="1">
      <alignment vertical="center"/>
    </xf>
    <xf numFmtId="0" fontId="1" fillId="0" borderId="14" xfId="0" applyFont="1" applyBorder="1">
      <alignment vertical="center"/>
    </xf>
    <xf numFmtId="0" fontId="34" fillId="0" borderId="14" xfId="0" applyFont="1" applyBorder="1">
      <alignment vertical="center"/>
    </xf>
    <xf numFmtId="0" fontId="0" fillId="0" borderId="14" xfId="0" applyFont="1" applyBorder="1">
      <alignment vertical="center"/>
    </xf>
    <xf numFmtId="0" fontId="14" fillId="6" borderId="112" xfId="0" applyFont="1" applyFill="1" applyBorder="1" applyAlignment="1">
      <alignment horizontal="center" vertical="center" shrinkToFit="1"/>
    </xf>
    <xf numFmtId="0" fontId="14" fillId="10" borderId="26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6" fillId="0" borderId="111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1" fillId="0" borderId="43" xfId="0" applyFont="1" applyBorder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3" fillId="4" borderId="42" xfId="0" applyFont="1" applyFill="1" applyBorder="1" applyAlignment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15" fillId="0" borderId="44" xfId="0" applyFont="1" applyBorder="1" applyProtection="1">
      <alignment vertical="center"/>
      <protection locked="0"/>
    </xf>
    <xf numFmtId="0" fontId="34" fillId="0" borderId="0" xfId="0" applyFont="1" applyProtection="1">
      <alignment vertical="center"/>
    </xf>
    <xf numFmtId="0" fontId="6" fillId="0" borderId="26" xfId="0" applyFont="1" applyBorder="1" applyProtection="1">
      <alignment vertical="center"/>
      <protection locked="0"/>
    </xf>
    <xf numFmtId="0" fontId="14" fillId="3" borderId="113" xfId="0" applyFont="1" applyFill="1" applyBorder="1" applyAlignment="1" applyProtection="1">
      <alignment horizontal="center" vertical="center"/>
    </xf>
    <xf numFmtId="0" fontId="0" fillId="0" borderId="83" xfId="0" applyBorder="1" applyAlignment="1">
      <alignment horizontal="center" vertical="center"/>
    </xf>
    <xf numFmtId="0" fontId="3" fillId="7" borderId="42" xfId="2" applyFont="1" applyFill="1" applyBorder="1" applyAlignment="1" applyProtection="1">
      <alignment horizontal="center" vertical="center" wrapText="1"/>
    </xf>
    <xf numFmtId="0" fontId="3" fillId="7" borderId="43" xfId="2" applyFont="1" applyFill="1" applyBorder="1" applyAlignment="1" applyProtection="1">
      <alignment horizontal="center" vertical="center" wrapText="1"/>
    </xf>
    <xf numFmtId="0" fontId="3" fillId="9" borderId="94" xfId="2" applyFont="1" applyFill="1" applyBorder="1" applyAlignment="1" applyProtection="1">
      <alignment horizontal="center" vertical="center" wrapText="1"/>
    </xf>
    <xf numFmtId="0" fontId="3" fillId="9" borderId="96" xfId="2" applyFont="1" applyFill="1" applyBorder="1" applyAlignment="1" applyProtection="1">
      <alignment horizontal="center" vertical="center" wrapText="1"/>
    </xf>
    <xf numFmtId="0" fontId="3" fillId="9" borderId="92" xfId="2" applyFont="1" applyFill="1" applyBorder="1" applyAlignment="1" applyProtection="1">
      <alignment horizontal="center" vertical="center" wrapText="1"/>
    </xf>
    <xf numFmtId="0" fontId="3" fillId="9" borderId="95" xfId="2" applyFont="1" applyFill="1" applyBorder="1" applyAlignment="1" applyProtection="1">
      <alignment horizontal="center" vertical="center" wrapText="1"/>
    </xf>
    <xf numFmtId="0" fontId="14" fillId="12" borderId="114" xfId="0" applyFont="1" applyFill="1" applyBorder="1" applyAlignment="1">
      <alignment horizontal="center" vertical="center"/>
    </xf>
    <xf numFmtId="0" fontId="14" fillId="12" borderId="131" xfId="0" applyFont="1" applyFill="1" applyBorder="1" applyAlignment="1">
      <alignment horizontal="center" vertical="center"/>
    </xf>
    <xf numFmtId="0" fontId="0" fillId="12" borderId="132" xfId="0" applyFill="1" applyBorder="1" applyAlignment="1">
      <alignment horizontal="center" vertical="center"/>
    </xf>
    <xf numFmtId="0" fontId="0" fillId="12" borderId="131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14" fillId="3" borderId="114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7" fillId="9" borderId="62" xfId="0" applyFont="1" applyFill="1" applyBorder="1" applyAlignment="1">
      <alignment horizontal="center" vertical="center" wrapText="1"/>
    </xf>
    <xf numFmtId="0" fontId="7" fillId="9" borderId="116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117" xfId="0" applyFont="1" applyFill="1" applyBorder="1" applyAlignment="1">
      <alignment horizontal="center" vertical="center"/>
    </xf>
    <xf numFmtId="0" fontId="7" fillId="4" borderId="11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0" fontId="7" fillId="7" borderId="118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100" xfId="0" applyFont="1" applyFill="1" applyBorder="1" applyAlignment="1">
      <alignment horizontal="center" vertical="center"/>
    </xf>
    <xf numFmtId="49" fontId="14" fillId="0" borderId="49" xfId="0" applyNumberFormat="1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14" fillId="0" borderId="49" xfId="0" applyFont="1" applyFill="1" applyBorder="1" applyAlignment="1">
      <alignment horizontal="center" vertical="center" shrinkToFit="1"/>
    </xf>
    <xf numFmtId="0" fontId="17" fillId="0" borderId="49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3" borderId="54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 wrapText="1"/>
    </xf>
    <xf numFmtId="0" fontId="14" fillId="0" borderId="119" xfId="0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/>
    </xf>
    <xf numFmtId="0" fontId="14" fillId="0" borderId="120" xfId="0" applyFont="1" applyBorder="1" applyAlignment="1">
      <alignment horizontal="center" vertical="center"/>
    </xf>
    <xf numFmtId="177" fontId="11" fillId="0" borderId="68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8" fillId="0" borderId="49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14" fontId="1" fillId="0" borderId="3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7" fillId="6" borderId="61" xfId="0" applyFont="1" applyFill="1" applyBorder="1" applyAlignment="1">
      <alignment horizontal="center"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9" xfId="0" applyFont="1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51" xfId="0" applyBorder="1" applyAlignment="1">
      <alignment horizontal="center" vertical="top"/>
    </xf>
    <xf numFmtId="0" fontId="8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4" fillId="11" borderId="114" xfId="0" applyFont="1" applyFill="1" applyBorder="1" applyAlignment="1">
      <alignment horizontal="center" vertical="center"/>
    </xf>
    <xf numFmtId="0" fontId="0" fillId="11" borderId="115" xfId="0" applyFill="1" applyBorder="1" applyAlignment="1">
      <alignment horizontal="center" vertical="center"/>
    </xf>
    <xf numFmtId="0" fontId="0" fillId="11" borderId="114" xfId="0" applyFill="1" applyBorder="1" applyAlignment="1">
      <alignment horizontal="center" vertical="center"/>
    </xf>
    <xf numFmtId="177" fontId="6" fillId="4" borderId="121" xfId="0" applyNumberFormat="1" applyFont="1" applyFill="1" applyBorder="1" applyAlignment="1">
      <alignment horizontal="center" vertical="center"/>
    </xf>
    <xf numFmtId="177" fontId="6" fillId="4" borderId="122" xfId="0" applyNumberFormat="1" applyFont="1" applyFill="1" applyBorder="1" applyAlignment="1">
      <alignment horizontal="center" vertical="center"/>
    </xf>
    <xf numFmtId="177" fontId="6" fillId="4" borderId="123" xfId="0" applyNumberFormat="1" applyFont="1" applyFill="1" applyBorder="1" applyAlignment="1">
      <alignment horizontal="center" vertical="center"/>
    </xf>
    <xf numFmtId="0" fontId="7" fillId="9" borderId="68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7" xfId="0" applyFont="1" applyFill="1" applyBorder="1" applyAlignment="1">
      <alignment horizontal="center" vertical="center" wrapText="1"/>
    </xf>
    <xf numFmtId="184" fontId="6" fillId="0" borderId="0" xfId="0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185" fontId="6" fillId="0" borderId="14" xfId="0" applyNumberFormat="1" applyFont="1" applyBorder="1" applyAlignment="1">
      <alignment vertical="center"/>
    </xf>
    <xf numFmtId="184" fontId="7" fillId="3" borderId="51" xfId="0" applyNumberFormat="1" applyFont="1" applyFill="1" applyBorder="1" applyAlignment="1">
      <alignment vertical="center"/>
    </xf>
    <xf numFmtId="184" fontId="7" fillId="3" borderId="36" xfId="0" applyNumberFormat="1" applyFont="1" applyFill="1" applyBorder="1" applyAlignment="1">
      <alignment vertical="center"/>
    </xf>
    <xf numFmtId="185" fontId="6" fillId="0" borderId="18" xfId="0" applyNumberFormat="1" applyFont="1" applyBorder="1" applyAlignment="1">
      <alignment vertical="center"/>
    </xf>
    <xf numFmtId="185" fontId="6" fillId="0" borderId="124" xfId="0" applyNumberFormat="1" applyFont="1" applyBorder="1" applyAlignment="1">
      <alignment vertical="center"/>
    </xf>
    <xf numFmtId="185" fontId="6" fillId="0" borderId="80" xfId="0" applyNumberFormat="1" applyFont="1" applyBorder="1" applyAlignment="1">
      <alignment vertical="center"/>
    </xf>
    <xf numFmtId="185" fontId="6" fillId="0" borderId="45" xfId="0" applyNumberFormat="1" applyFont="1" applyBorder="1" applyAlignment="1">
      <alignment vertical="center"/>
    </xf>
    <xf numFmtId="185" fontId="6" fillId="0" borderId="43" xfId="0" applyNumberFormat="1" applyFont="1" applyBorder="1" applyAlignment="1">
      <alignment vertical="center"/>
    </xf>
    <xf numFmtId="184" fontId="6" fillId="0" borderId="104" xfId="0" applyNumberFormat="1" applyFont="1" applyBorder="1" applyAlignment="1">
      <alignment vertical="center"/>
    </xf>
    <xf numFmtId="184" fontId="6" fillId="0" borderId="19" xfId="0" applyNumberFormat="1" applyFont="1" applyBorder="1" applyAlignment="1">
      <alignment vertical="center"/>
    </xf>
    <xf numFmtId="0" fontId="6" fillId="0" borderId="10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24" xfId="0" applyFont="1" applyBorder="1" applyAlignment="1">
      <alignment horizontal="right" vertical="center"/>
    </xf>
    <xf numFmtId="0" fontId="6" fillId="0" borderId="80" xfId="0" applyFont="1" applyBorder="1" applyAlignment="1">
      <alignment horizontal="right" vertical="center"/>
    </xf>
    <xf numFmtId="0" fontId="6" fillId="0" borderId="125" xfId="0" applyFont="1" applyBorder="1" applyAlignment="1">
      <alignment horizontal="right" vertical="center"/>
    </xf>
    <xf numFmtId="0" fontId="14" fillId="5" borderId="126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10" borderId="54" xfId="0" applyFont="1" applyFill="1" applyBorder="1" applyAlignment="1">
      <alignment horizontal="center" vertical="center"/>
    </xf>
    <xf numFmtId="0" fontId="14" fillId="10" borderId="41" xfId="0" applyFont="1" applyFill="1" applyBorder="1" applyAlignment="1">
      <alignment horizontal="center" vertical="center"/>
    </xf>
    <xf numFmtId="183" fontId="6" fillId="0" borderId="76" xfId="0" applyNumberFormat="1" applyFont="1" applyBorder="1" applyAlignment="1">
      <alignment horizontal="center" vertical="center"/>
    </xf>
    <xf numFmtId="183" fontId="6" fillId="0" borderId="32" xfId="0" applyNumberFormat="1" applyFont="1" applyBorder="1" applyAlignment="1">
      <alignment horizontal="center" vertical="center"/>
    </xf>
    <xf numFmtId="183" fontId="6" fillId="0" borderId="14" xfId="0" applyNumberFormat="1" applyFont="1" applyBorder="1" applyAlignment="1">
      <alignment horizontal="center" vertical="center"/>
    </xf>
    <xf numFmtId="183" fontId="6" fillId="0" borderId="43" xfId="0" applyNumberFormat="1" applyFont="1" applyBorder="1" applyAlignment="1">
      <alignment horizontal="center" vertical="center"/>
    </xf>
    <xf numFmtId="183" fontId="6" fillId="0" borderId="42" xfId="0" applyNumberFormat="1" applyFont="1" applyBorder="1" applyAlignment="1">
      <alignment horizontal="center" vertical="center"/>
    </xf>
    <xf numFmtId="183" fontId="6" fillId="0" borderId="45" xfId="0" applyNumberFormat="1" applyFont="1" applyBorder="1" applyAlignment="1">
      <alignment horizontal="center" vertical="center"/>
    </xf>
    <xf numFmtId="183" fontId="6" fillId="0" borderId="31" xfId="0" applyNumberFormat="1" applyFont="1" applyBorder="1" applyAlignment="1">
      <alignment horizontal="center" vertical="center"/>
    </xf>
    <xf numFmtId="0" fontId="14" fillId="10" borderId="112" xfId="0" applyFont="1" applyFill="1" applyBorder="1" applyAlignment="1">
      <alignment horizontal="center" vertical="center"/>
    </xf>
    <xf numFmtId="0" fontId="14" fillId="10" borderId="40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77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6" fillId="0" borderId="104" xfId="0" applyFont="1" applyBorder="1" applyAlignment="1">
      <alignment vertical="center"/>
    </xf>
    <xf numFmtId="0" fontId="0" fillId="0" borderId="64" xfId="0" applyBorder="1" applyAlignment="1">
      <alignment vertical="center"/>
    </xf>
    <xf numFmtId="0" fontId="7" fillId="9" borderId="46" xfId="0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14" fillId="13" borderId="68" xfId="0" applyFont="1" applyFill="1" applyBorder="1" applyAlignment="1">
      <alignment horizontal="center" vertical="center"/>
    </xf>
    <xf numFmtId="0" fontId="7" fillId="13" borderId="39" xfId="0" applyFont="1" applyFill="1" applyBorder="1" applyAlignment="1">
      <alignment horizontal="center" vertical="center" wrapText="1"/>
    </xf>
  </cellXfs>
  <cellStyles count="19">
    <cellStyle name="RSOStyle" xfId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標準" xfId="0" builtinId="0"/>
    <cellStyle name="標準_コピー ～ 標品のORAC-1.xpt (0004)" xfId="2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6711296"/>
        <c:axId val="-1104578016"/>
      </c:scatterChart>
      <c:valAx>
        <c:axId val="-103671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4578016"/>
        <c:crosses val="autoZero"/>
        <c:crossBetween val="midCat"/>
      </c:valAx>
      <c:valAx>
        <c:axId val="-1104578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367112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9266589317792"/>
          <c:w val="0.851188002267013"/>
          <c:h val="0.7706456540534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2'!$N$7:$N$67</c:f>
              <c:numCache>
                <c:formatCode>0.000_ </c:formatCode>
                <c:ptCount val="61"/>
                <c:pt idx="0">
                  <c:v>1.0</c:v>
                </c:pt>
                <c:pt idx="1">
                  <c:v>0.972758172548235</c:v>
                </c:pt>
                <c:pt idx="2">
                  <c:v>0.970308907327802</c:v>
                </c:pt>
                <c:pt idx="3">
                  <c:v>0.972508247525742</c:v>
                </c:pt>
                <c:pt idx="4">
                  <c:v>0.969309207237829</c:v>
                </c:pt>
                <c:pt idx="5">
                  <c:v>0.973158052584225</c:v>
                </c:pt>
                <c:pt idx="6">
                  <c:v>0.968009597120864</c:v>
                </c:pt>
                <c:pt idx="7">
                  <c:v>0.97220833749875</c:v>
                </c:pt>
                <c:pt idx="8">
                  <c:v>0.971908427471758</c:v>
                </c:pt>
                <c:pt idx="9">
                  <c:v>0.969759072278316</c:v>
                </c:pt>
                <c:pt idx="10">
                  <c:v>0.970508847345796</c:v>
                </c:pt>
                <c:pt idx="11">
                  <c:v>0.967609717084874</c:v>
                </c:pt>
                <c:pt idx="12">
                  <c:v>0.968409477156853</c:v>
                </c:pt>
                <c:pt idx="13">
                  <c:v>0.968359492152354</c:v>
                </c:pt>
                <c:pt idx="14">
                  <c:v>0.966560031990403</c:v>
                </c:pt>
                <c:pt idx="15">
                  <c:v>0.962411276617015</c:v>
                </c:pt>
                <c:pt idx="16">
                  <c:v>0.952564230730781</c:v>
                </c:pt>
                <c:pt idx="17">
                  <c:v>0.919424172748176</c:v>
                </c:pt>
                <c:pt idx="18">
                  <c:v>0.867339798060582</c:v>
                </c:pt>
                <c:pt idx="19">
                  <c:v>0.805208437468759</c:v>
                </c:pt>
                <c:pt idx="20">
                  <c:v>0.735329401179646</c:v>
                </c:pt>
                <c:pt idx="21">
                  <c:v>0.664500649805058</c:v>
                </c:pt>
                <c:pt idx="22">
                  <c:v>0.596521043686894</c:v>
                </c:pt>
                <c:pt idx="23">
                  <c:v>0.528491452564231</c:v>
                </c:pt>
                <c:pt idx="24">
                  <c:v>0.46446066180146</c:v>
                </c:pt>
                <c:pt idx="25">
                  <c:v>0.407477756672998</c:v>
                </c:pt>
                <c:pt idx="26">
                  <c:v>0.355293411976407</c:v>
                </c:pt>
                <c:pt idx="27">
                  <c:v>0.3074077776667</c:v>
                </c:pt>
                <c:pt idx="28">
                  <c:v>0.265620313905828</c:v>
                </c:pt>
                <c:pt idx="29">
                  <c:v>0.228981305608317</c:v>
                </c:pt>
                <c:pt idx="30">
                  <c:v>0.197440767769669</c:v>
                </c:pt>
                <c:pt idx="31">
                  <c:v>0.170398880335899</c:v>
                </c:pt>
                <c:pt idx="32">
                  <c:v>0.147055883235029</c:v>
                </c:pt>
                <c:pt idx="33">
                  <c:v>0.127561731480556</c:v>
                </c:pt>
                <c:pt idx="34">
                  <c:v>0.111166650004998</c:v>
                </c:pt>
                <c:pt idx="35">
                  <c:v>0.0980205938218534</c:v>
                </c:pt>
                <c:pt idx="36">
                  <c:v>0.0869739078276517</c:v>
                </c:pt>
                <c:pt idx="37">
                  <c:v>0.0775767269819054</c:v>
                </c:pt>
                <c:pt idx="38">
                  <c:v>0.0698790362891133</c:v>
                </c:pt>
                <c:pt idx="39">
                  <c:v>0.064480655803259</c:v>
                </c:pt>
                <c:pt idx="40">
                  <c:v>0.059482155353394</c:v>
                </c:pt>
                <c:pt idx="41">
                  <c:v>0.0555833250024992</c:v>
                </c:pt>
                <c:pt idx="42">
                  <c:v>0.0522843147055883</c:v>
                </c:pt>
                <c:pt idx="43">
                  <c:v>0.050034989503149</c:v>
                </c:pt>
                <c:pt idx="44">
                  <c:v>0.048035589323203</c:v>
                </c:pt>
                <c:pt idx="45">
                  <c:v>0.0465360391882435</c:v>
                </c:pt>
                <c:pt idx="46">
                  <c:v>0.0455863241027692</c:v>
                </c:pt>
                <c:pt idx="47">
                  <c:v>0.0442367289813056</c:v>
                </c:pt>
                <c:pt idx="48">
                  <c:v>0.0436369089273218</c:v>
                </c:pt>
                <c:pt idx="49">
                  <c:v>0.0427871638508447</c:v>
                </c:pt>
                <c:pt idx="50">
                  <c:v>0.0427371788463461</c:v>
                </c:pt>
                <c:pt idx="51">
                  <c:v>0.0421873437968609</c:v>
                </c:pt>
                <c:pt idx="52">
                  <c:v>0.0419374187743677</c:v>
                </c:pt>
                <c:pt idx="53">
                  <c:v>0.0419374187743677</c:v>
                </c:pt>
                <c:pt idx="54">
                  <c:v>0.0416874937518744</c:v>
                </c:pt>
                <c:pt idx="55">
                  <c:v>0.0414875537338798</c:v>
                </c:pt>
                <c:pt idx="56">
                  <c:v>0.0412876137158852</c:v>
                </c:pt>
                <c:pt idx="57">
                  <c:v>0.0413375987203839</c:v>
                </c:pt>
                <c:pt idx="58">
                  <c:v>0.0412876137158852</c:v>
                </c:pt>
                <c:pt idx="59">
                  <c:v>0.040887733679896</c:v>
                </c:pt>
                <c:pt idx="60">
                  <c:v>0.040887733679896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2'!$O$7:$O$67</c:f>
              <c:numCache>
                <c:formatCode>0.000_ </c:formatCode>
                <c:ptCount val="61"/>
                <c:pt idx="0">
                  <c:v>1.0</c:v>
                </c:pt>
                <c:pt idx="1">
                  <c:v>0.973343449671219</c:v>
                </c:pt>
                <c:pt idx="2">
                  <c:v>0.97556904400607</c:v>
                </c:pt>
                <c:pt idx="3">
                  <c:v>0.977288821446636</c:v>
                </c:pt>
                <c:pt idx="4">
                  <c:v>0.976277187658068</c:v>
                </c:pt>
                <c:pt idx="5">
                  <c:v>0.974152756702074</c:v>
                </c:pt>
                <c:pt idx="6">
                  <c:v>0.975973697521497</c:v>
                </c:pt>
                <c:pt idx="7">
                  <c:v>0.97556904400607</c:v>
                </c:pt>
                <c:pt idx="8">
                  <c:v>0.975923115832069</c:v>
                </c:pt>
                <c:pt idx="9">
                  <c:v>0.974051593323217</c:v>
                </c:pt>
                <c:pt idx="10">
                  <c:v>0.973191704602934</c:v>
                </c:pt>
                <c:pt idx="11">
                  <c:v>0.974051593323217</c:v>
                </c:pt>
                <c:pt idx="12">
                  <c:v>0.974203338391502</c:v>
                </c:pt>
                <c:pt idx="13">
                  <c:v>0.973039959534648</c:v>
                </c:pt>
                <c:pt idx="14">
                  <c:v>0.970156803237228</c:v>
                </c:pt>
                <c:pt idx="15">
                  <c:v>0.968032372281234</c:v>
                </c:pt>
                <c:pt idx="16">
                  <c:v>0.95336368234699</c:v>
                </c:pt>
                <c:pt idx="17">
                  <c:v>0.919524532119373</c:v>
                </c:pt>
                <c:pt idx="18">
                  <c:v>0.864744562468386</c:v>
                </c:pt>
                <c:pt idx="19">
                  <c:v>0.802984319676277</c:v>
                </c:pt>
                <c:pt idx="20">
                  <c:v>0.734850784016186</c:v>
                </c:pt>
                <c:pt idx="21">
                  <c:v>0.663378856853819</c:v>
                </c:pt>
                <c:pt idx="22">
                  <c:v>0.594891249367729</c:v>
                </c:pt>
                <c:pt idx="23">
                  <c:v>0.527111785533637</c:v>
                </c:pt>
                <c:pt idx="24">
                  <c:v>0.464997470915529</c:v>
                </c:pt>
                <c:pt idx="25">
                  <c:v>0.407435508345979</c:v>
                </c:pt>
                <c:pt idx="26">
                  <c:v>0.354881133029843</c:v>
                </c:pt>
                <c:pt idx="27">
                  <c:v>0.30612038442084</c:v>
                </c:pt>
                <c:pt idx="28">
                  <c:v>0.264845725847243</c:v>
                </c:pt>
                <c:pt idx="29">
                  <c:v>0.228831562974203</c:v>
                </c:pt>
                <c:pt idx="30">
                  <c:v>0.19711684370258</c:v>
                </c:pt>
                <c:pt idx="31">
                  <c:v>0.169853313100658</c:v>
                </c:pt>
                <c:pt idx="32">
                  <c:v>0.146686899342438</c:v>
                </c:pt>
                <c:pt idx="33">
                  <c:v>0.127465857359636</c:v>
                </c:pt>
                <c:pt idx="34">
                  <c:v>0.111633788568538</c:v>
                </c:pt>
                <c:pt idx="35">
                  <c:v>0.0979261507334345</c:v>
                </c:pt>
                <c:pt idx="36">
                  <c:v>0.0870005058168943</c:v>
                </c:pt>
                <c:pt idx="37">
                  <c:v>0.07749114820435</c:v>
                </c:pt>
                <c:pt idx="38">
                  <c:v>0.0705614567526555</c:v>
                </c:pt>
                <c:pt idx="39">
                  <c:v>0.0647445624683864</c:v>
                </c:pt>
                <c:pt idx="40">
                  <c:v>0.0595346484572585</c:v>
                </c:pt>
                <c:pt idx="41">
                  <c:v>0.0556398583712696</c:v>
                </c:pt>
                <c:pt idx="42">
                  <c:v>0.0528072837632777</c:v>
                </c:pt>
                <c:pt idx="43">
                  <c:v>0.0503287809812848</c:v>
                </c:pt>
                <c:pt idx="44">
                  <c:v>0.0483560950935761</c:v>
                </c:pt>
                <c:pt idx="45">
                  <c:v>0.0467880627212949</c:v>
                </c:pt>
                <c:pt idx="46">
                  <c:v>0.0453717754172989</c:v>
                </c:pt>
                <c:pt idx="47">
                  <c:v>0.0448153768335862</c:v>
                </c:pt>
                <c:pt idx="48">
                  <c:v>0.0438543247344461</c:v>
                </c:pt>
                <c:pt idx="49">
                  <c:v>0.0431967627718766</c:v>
                </c:pt>
                <c:pt idx="50">
                  <c:v>0.0426909458775923</c:v>
                </c:pt>
                <c:pt idx="51">
                  <c:v>0.0426403641881639</c:v>
                </c:pt>
                <c:pt idx="52">
                  <c:v>0.0420333839150228</c:v>
                </c:pt>
                <c:pt idx="53">
                  <c:v>0.0419322205361659</c:v>
                </c:pt>
                <c:pt idx="54">
                  <c:v>0.0418816388467375</c:v>
                </c:pt>
                <c:pt idx="55">
                  <c:v>0.0413252402630248</c:v>
                </c:pt>
                <c:pt idx="56">
                  <c:v>0.0414769853313101</c:v>
                </c:pt>
                <c:pt idx="57">
                  <c:v>0.0413252402630248</c:v>
                </c:pt>
                <c:pt idx="58">
                  <c:v>0.0414264036418816</c:v>
                </c:pt>
                <c:pt idx="59">
                  <c:v>0.0411734951947395</c:v>
                </c:pt>
                <c:pt idx="60">
                  <c:v>0.0410217501264542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2'!$P$7:$P$67</c:f>
              <c:numCache>
                <c:formatCode>0.000_ </c:formatCode>
                <c:ptCount val="61"/>
                <c:pt idx="0">
                  <c:v>1.0</c:v>
                </c:pt>
                <c:pt idx="1">
                  <c:v>0.968530041823931</c:v>
                </c:pt>
                <c:pt idx="2">
                  <c:v>0.971182291135367</c:v>
                </c:pt>
                <c:pt idx="3">
                  <c:v>0.969550137712945</c:v>
                </c:pt>
                <c:pt idx="4">
                  <c:v>0.967152912373763</c:v>
                </c:pt>
                <c:pt idx="5">
                  <c:v>0.968938080179537</c:v>
                </c:pt>
                <c:pt idx="6">
                  <c:v>0.96766296031827</c:v>
                </c:pt>
                <c:pt idx="7">
                  <c:v>0.967560950729369</c:v>
                </c:pt>
                <c:pt idx="8">
                  <c:v>0.968070998673875</c:v>
                </c:pt>
                <c:pt idx="9">
                  <c:v>0.964194634295624</c:v>
                </c:pt>
                <c:pt idx="10">
                  <c:v>0.967356931551566</c:v>
                </c:pt>
                <c:pt idx="11">
                  <c:v>0.966489850045904</c:v>
                </c:pt>
                <c:pt idx="12">
                  <c:v>0.96613281648475</c:v>
                </c:pt>
                <c:pt idx="13">
                  <c:v>0.96317453840661</c:v>
                </c:pt>
                <c:pt idx="14">
                  <c:v>0.962205447312047</c:v>
                </c:pt>
                <c:pt idx="15">
                  <c:v>0.96093032745078</c:v>
                </c:pt>
                <c:pt idx="16">
                  <c:v>0.947618076099153</c:v>
                </c:pt>
                <c:pt idx="17">
                  <c:v>0.916097113128634</c:v>
                </c:pt>
                <c:pt idx="18">
                  <c:v>0.866367438539223</c:v>
                </c:pt>
                <c:pt idx="19">
                  <c:v>0.808170968070999</c:v>
                </c:pt>
                <c:pt idx="20">
                  <c:v>0.743088850351933</c:v>
                </c:pt>
                <c:pt idx="21">
                  <c:v>0.676068550443742</c:v>
                </c:pt>
                <c:pt idx="22">
                  <c:v>0.60828317861879</c:v>
                </c:pt>
                <c:pt idx="23">
                  <c:v>0.544119147199837</c:v>
                </c:pt>
                <c:pt idx="24">
                  <c:v>0.483984494542487</c:v>
                </c:pt>
                <c:pt idx="25">
                  <c:v>0.425992043252066</c:v>
                </c:pt>
                <c:pt idx="26">
                  <c:v>0.373202080995614</c:v>
                </c:pt>
                <c:pt idx="27">
                  <c:v>0.325767622156483</c:v>
                </c:pt>
                <c:pt idx="28">
                  <c:v>0.283739671529124</c:v>
                </c:pt>
                <c:pt idx="29">
                  <c:v>0.246302152402326</c:v>
                </c:pt>
                <c:pt idx="30">
                  <c:v>0.21350606957054</c:v>
                </c:pt>
                <c:pt idx="31">
                  <c:v>0.18499438947261</c:v>
                </c:pt>
                <c:pt idx="32">
                  <c:v>0.160971131286341</c:v>
                </c:pt>
                <c:pt idx="33">
                  <c:v>0.140110170356013</c:v>
                </c:pt>
                <c:pt idx="34">
                  <c:v>0.122615525859431</c:v>
                </c:pt>
                <c:pt idx="35">
                  <c:v>0.107671121085382</c:v>
                </c:pt>
                <c:pt idx="36">
                  <c:v>0.0956849943894726</c:v>
                </c:pt>
                <c:pt idx="37">
                  <c:v>0.0853820259104356</c:v>
                </c:pt>
                <c:pt idx="38">
                  <c:v>0.0769662348260736</c:v>
                </c:pt>
                <c:pt idx="39">
                  <c:v>0.0701825971641334</c:v>
                </c:pt>
                <c:pt idx="40">
                  <c:v>0.0644700601856574</c:v>
                </c:pt>
                <c:pt idx="41">
                  <c:v>0.0599306334795471</c:v>
                </c:pt>
                <c:pt idx="42">
                  <c:v>0.0563092930735489</c:v>
                </c:pt>
                <c:pt idx="43">
                  <c:v>0.0534020197898602</c:v>
                </c:pt>
                <c:pt idx="44">
                  <c:v>0.0512598184229317</c:v>
                </c:pt>
                <c:pt idx="45">
                  <c:v>0.0490666122615526</c:v>
                </c:pt>
                <c:pt idx="46">
                  <c:v>0.0476384780169336</c:v>
                </c:pt>
                <c:pt idx="47">
                  <c:v>0.0465673773334693</c:v>
                </c:pt>
                <c:pt idx="48">
                  <c:v>0.0453432622666531</c:v>
                </c:pt>
                <c:pt idx="49">
                  <c:v>0.0447822095276956</c:v>
                </c:pt>
                <c:pt idx="50">
                  <c:v>0.0439151280220341</c:v>
                </c:pt>
                <c:pt idx="51">
                  <c:v>0.0438131184331327</c:v>
                </c:pt>
                <c:pt idx="52">
                  <c:v>0.0433030704886259</c:v>
                </c:pt>
                <c:pt idx="53">
                  <c:v>0.0429460369274712</c:v>
                </c:pt>
                <c:pt idx="54">
                  <c:v>0.0426910129552178</c:v>
                </c:pt>
                <c:pt idx="55">
                  <c:v>0.0425890033663164</c:v>
                </c:pt>
                <c:pt idx="56">
                  <c:v>0.042333979394063</c:v>
                </c:pt>
                <c:pt idx="57">
                  <c:v>0.0422829745996124</c:v>
                </c:pt>
                <c:pt idx="58">
                  <c:v>0.0421299602162603</c:v>
                </c:pt>
                <c:pt idx="59">
                  <c:v>0.0419769458329083</c:v>
                </c:pt>
                <c:pt idx="60">
                  <c:v>0.0418239314495562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2'!$Q$7:$Q$67</c:f>
              <c:numCache>
                <c:formatCode>0.000_ </c:formatCode>
                <c:ptCount val="61"/>
                <c:pt idx="0">
                  <c:v>1.0</c:v>
                </c:pt>
                <c:pt idx="1">
                  <c:v>0.969306478616001</c:v>
                </c:pt>
                <c:pt idx="2">
                  <c:v>0.970727005225509</c:v>
                </c:pt>
                <c:pt idx="3">
                  <c:v>0.971082136877885</c:v>
                </c:pt>
                <c:pt idx="4">
                  <c:v>0.969509410988788</c:v>
                </c:pt>
                <c:pt idx="5">
                  <c:v>0.968038151286084</c:v>
                </c:pt>
                <c:pt idx="6">
                  <c:v>0.969560144081985</c:v>
                </c:pt>
                <c:pt idx="7">
                  <c:v>0.970321140479935</c:v>
                </c:pt>
                <c:pt idx="8">
                  <c:v>0.968393282938461</c:v>
                </c:pt>
                <c:pt idx="9">
                  <c:v>0.968697681497641</c:v>
                </c:pt>
                <c:pt idx="10">
                  <c:v>0.966922023235757</c:v>
                </c:pt>
                <c:pt idx="11">
                  <c:v>0.968139617472477</c:v>
                </c:pt>
                <c:pt idx="12">
                  <c:v>0.968190350565674</c:v>
                </c:pt>
                <c:pt idx="13">
                  <c:v>0.966769823956167</c:v>
                </c:pt>
                <c:pt idx="14">
                  <c:v>0.963421439805185</c:v>
                </c:pt>
                <c:pt idx="15">
                  <c:v>0.959210593069859</c:v>
                </c:pt>
                <c:pt idx="16">
                  <c:v>0.942570138501344</c:v>
                </c:pt>
                <c:pt idx="17">
                  <c:v>0.903556389833088</c:v>
                </c:pt>
                <c:pt idx="18">
                  <c:v>0.846836791639186</c:v>
                </c:pt>
                <c:pt idx="19">
                  <c:v>0.781949165440617</c:v>
                </c:pt>
                <c:pt idx="20">
                  <c:v>0.714169752929836</c:v>
                </c:pt>
                <c:pt idx="21">
                  <c:v>0.642686824615697</c:v>
                </c:pt>
                <c:pt idx="22">
                  <c:v>0.574146415706966</c:v>
                </c:pt>
                <c:pt idx="23">
                  <c:v>0.507280198873725</c:v>
                </c:pt>
                <c:pt idx="24">
                  <c:v>0.446501953224088</c:v>
                </c:pt>
                <c:pt idx="25">
                  <c:v>0.390441885241743</c:v>
                </c:pt>
                <c:pt idx="26">
                  <c:v>0.339404393485871</c:v>
                </c:pt>
                <c:pt idx="27">
                  <c:v>0.293541677236061</c:v>
                </c:pt>
                <c:pt idx="28">
                  <c:v>0.252904469585511</c:v>
                </c:pt>
                <c:pt idx="29">
                  <c:v>0.218152300745776</c:v>
                </c:pt>
                <c:pt idx="30">
                  <c:v>0.188016843386941</c:v>
                </c:pt>
                <c:pt idx="31">
                  <c:v>0.162295165136218</c:v>
                </c:pt>
                <c:pt idx="32">
                  <c:v>0.140429201968444</c:v>
                </c:pt>
                <c:pt idx="33">
                  <c:v>0.122317487697225</c:v>
                </c:pt>
                <c:pt idx="34">
                  <c:v>0.10674242808584</c:v>
                </c:pt>
                <c:pt idx="35">
                  <c:v>0.0942620871594541</c:v>
                </c:pt>
                <c:pt idx="36">
                  <c:v>0.084064735426919</c:v>
                </c:pt>
                <c:pt idx="37">
                  <c:v>0.0757445081426614</c:v>
                </c:pt>
                <c:pt idx="38">
                  <c:v>0.0686418750951245</c:v>
                </c:pt>
                <c:pt idx="39">
                  <c:v>0.0632641672162752</c:v>
                </c:pt>
                <c:pt idx="40">
                  <c:v>0.0586981888285729</c:v>
                </c:pt>
                <c:pt idx="41">
                  <c:v>0.0554005377707879</c:v>
                </c:pt>
                <c:pt idx="42">
                  <c:v>0.0523565521789863</c:v>
                </c:pt>
                <c:pt idx="43">
                  <c:v>0.0501242960783319</c:v>
                </c:pt>
                <c:pt idx="44">
                  <c:v>0.0483486378164477</c:v>
                </c:pt>
                <c:pt idx="45">
                  <c:v>0.0470803104865304</c:v>
                </c:pt>
                <c:pt idx="46">
                  <c:v>0.0459134493430064</c:v>
                </c:pt>
                <c:pt idx="47">
                  <c:v>0.0450509867586627</c:v>
                </c:pt>
                <c:pt idx="48">
                  <c:v>0.0444421896403024</c:v>
                </c:pt>
                <c:pt idx="49">
                  <c:v>0.0441377910811222</c:v>
                </c:pt>
                <c:pt idx="50">
                  <c:v>0.0435289939627619</c:v>
                </c:pt>
                <c:pt idx="51">
                  <c:v>0.0428694637512049</c:v>
                </c:pt>
                <c:pt idx="52">
                  <c:v>0.0426665313784181</c:v>
                </c:pt>
                <c:pt idx="53">
                  <c:v>0.0425650651920247</c:v>
                </c:pt>
                <c:pt idx="54">
                  <c:v>0.042362132819238</c:v>
                </c:pt>
                <c:pt idx="55">
                  <c:v>0.0421592004464512</c:v>
                </c:pt>
                <c:pt idx="56">
                  <c:v>0.0422099335396479</c:v>
                </c:pt>
                <c:pt idx="57">
                  <c:v>0.0421592004464512</c:v>
                </c:pt>
                <c:pt idx="58">
                  <c:v>0.0420577342600578</c:v>
                </c:pt>
                <c:pt idx="59">
                  <c:v>0.0421084673532545</c:v>
                </c:pt>
                <c:pt idx="60">
                  <c:v>0.0415504033280909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7905152"/>
        <c:axId val="-1058062496"/>
      </c:scatterChart>
      <c:valAx>
        <c:axId val="-101790515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8062496"/>
        <c:crosses val="autoZero"/>
        <c:crossBetween val="midCat"/>
      </c:valAx>
      <c:valAx>
        <c:axId val="-105806249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179051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1818142473336"/>
          <c:w val="0.857143455038682"/>
          <c:h val="0.7727247001796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4'!$B$6:$B$66</c:f>
              <c:numCache>
                <c:formatCode>0.0000_ </c:formatCode>
                <c:ptCount val="61"/>
                <c:pt idx="0">
                  <c:v>1.0</c:v>
                </c:pt>
                <c:pt idx="1">
                  <c:v>0.947361832379873</c:v>
                </c:pt>
                <c:pt idx="2">
                  <c:v>0.929584603043455</c:v>
                </c:pt>
                <c:pt idx="3">
                  <c:v>0.905208746500156</c:v>
                </c:pt>
                <c:pt idx="4">
                  <c:v>0.872335275296341</c:v>
                </c:pt>
                <c:pt idx="5">
                  <c:v>0.833399382250143</c:v>
                </c:pt>
                <c:pt idx="6">
                  <c:v>0.7873554785183</c:v>
                </c:pt>
                <c:pt idx="7">
                  <c:v>0.73686486055013</c:v>
                </c:pt>
                <c:pt idx="8">
                  <c:v>0.682608697548077</c:v>
                </c:pt>
                <c:pt idx="9">
                  <c:v>0.627341254586659</c:v>
                </c:pt>
                <c:pt idx="10">
                  <c:v>0.569924830589235</c:v>
                </c:pt>
                <c:pt idx="11">
                  <c:v>0.513743888795954</c:v>
                </c:pt>
                <c:pt idx="12">
                  <c:v>0.459198946321231</c:v>
                </c:pt>
                <c:pt idx="13">
                  <c:v>0.406562146874744</c:v>
                </c:pt>
                <c:pt idx="14">
                  <c:v>0.357830336091513</c:v>
                </c:pt>
                <c:pt idx="15">
                  <c:v>0.313181581376661</c:v>
                </c:pt>
                <c:pt idx="16">
                  <c:v>0.272226456256357</c:v>
                </c:pt>
                <c:pt idx="17">
                  <c:v>0.235242784733118</c:v>
                </c:pt>
                <c:pt idx="18">
                  <c:v>0.203115946862365</c:v>
                </c:pt>
                <c:pt idx="19">
                  <c:v>0.174999409414435</c:v>
                </c:pt>
                <c:pt idx="20">
                  <c:v>0.151093666271403</c:v>
                </c:pt>
                <c:pt idx="21">
                  <c:v>0.130283210048316</c:v>
                </c:pt>
                <c:pt idx="22">
                  <c:v>0.113175668361524</c:v>
                </c:pt>
                <c:pt idx="23">
                  <c:v>0.098984495369813</c:v>
                </c:pt>
                <c:pt idx="24">
                  <c:v>0.0871903629305757</c:v>
                </c:pt>
                <c:pt idx="25">
                  <c:v>0.0776293875004593</c:v>
                </c:pt>
                <c:pt idx="26">
                  <c:v>0.0699321292674944</c:v>
                </c:pt>
                <c:pt idx="27">
                  <c:v>0.0636690689579956</c:v>
                </c:pt>
                <c:pt idx="28">
                  <c:v>0.0588626531014298</c:v>
                </c:pt>
                <c:pt idx="29">
                  <c:v>0.0549826092562151</c:v>
                </c:pt>
                <c:pt idx="30">
                  <c:v>0.0518253656114594</c:v>
                </c:pt>
                <c:pt idx="31">
                  <c:v>0.0495177226826741</c:v>
                </c:pt>
                <c:pt idx="32">
                  <c:v>0.0475782847934633</c:v>
                </c:pt>
                <c:pt idx="33">
                  <c:v>0.0461323838218912</c:v>
                </c:pt>
                <c:pt idx="34">
                  <c:v>0.0451561910904573</c:v>
                </c:pt>
                <c:pt idx="35">
                  <c:v>0.044180218884478</c:v>
                </c:pt>
                <c:pt idx="36">
                  <c:v>0.043698637551149</c:v>
                </c:pt>
                <c:pt idx="37">
                  <c:v>0.0432288510590322</c:v>
                </c:pt>
                <c:pt idx="38">
                  <c:v>0.0427725124948091</c:v>
                </c:pt>
                <c:pt idx="39">
                  <c:v>0.0424561615331757</c:v>
                </c:pt>
                <c:pt idx="40">
                  <c:v>0.0421639726934675</c:v>
                </c:pt>
                <c:pt idx="41">
                  <c:v>0.0421132672824997</c:v>
                </c:pt>
                <c:pt idx="42">
                  <c:v>0.0419615171941233</c:v>
                </c:pt>
                <c:pt idx="43">
                  <c:v>0.0417841399999926</c:v>
                </c:pt>
                <c:pt idx="44">
                  <c:v>0.041657065755237</c:v>
                </c:pt>
                <c:pt idx="45">
                  <c:v>0.0415556534175806</c:v>
                </c:pt>
                <c:pt idx="46">
                  <c:v>0.0415429762642263</c:v>
                </c:pt>
                <c:pt idx="47">
                  <c:v>0.0415174449498731</c:v>
                </c:pt>
                <c:pt idx="48">
                  <c:v>0.0414925908237324</c:v>
                </c:pt>
                <c:pt idx="49">
                  <c:v>0.041441957153352</c:v>
                </c:pt>
                <c:pt idx="50">
                  <c:v>0.0411880291221189</c:v>
                </c:pt>
                <c:pt idx="51">
                  <c:v>0.0413783276340188</c:v>
                </c:pt>
                <c:pt idx="52">
                  <c:v>0.0413404776589251</c:v>
                </c:pt>
                <c:pt idx="53">
                  <c:v>0.0413145179717682</c:v>
                </c:pt>
                <c:pt idx="54">
                  <c:v>0.0411376363072119</c:v>
                </c:pt>
                <c:pt idx="55">
                  <c:v>0.0411500091691173</c:v>
                </c:pt>
                <c:pt idx="56">
                  <c:v>0.0410614472716647</c:v>
                </c:pt>
                <c:pt idx="57">
                  <c:v>0.041137227334228</c:v>
                </c:pt>
                <c:pt idx="58">
                  <c:v>0.041200803582595</c:v>
                </c:pt>
                <c:pt idx="59">
                  <c:v>0.0411123713476898</c:v>
                </c:pt>
                <c:pt idx="60">
                  <c:v>0.0409473045096877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4'!$D$6:$D$66</c:f>
              <c:numCache>
                <c:formatCode>0.0000_ </c:formatCode>
                <c:ptCount val="61"/>
                <c:pt idx="0">
                  <c:v>1.0</c:v>
                </c:pt>
                <c:pt idx="1">
                  <c:v>0.969358497831034</c:v>
                </c:pt>
                <c:pt idx="2">
                  <c:v>0.968748877158752</c:v>
                </c:pt>
                <c:pt idx="3">
                  <c:v>0.969430699746006</c:v>
                </c:pt>
                <c:pt idx="4">
                  <c:v>0.969401045354552</c:v>
                </c:pt>
                <c:pt idx="5">
                  <c:v>0.969193770006121</c:v>
                </c:pt>
                <c:pt idx="6">
                  <c:v>0.969838616268485</c:v>
                </c:pt>
                <c:pt idx="7">
                  <c:v>0.967656386445754</c:v>
                </c:pt>
                <c:pt idx="8">
                  <c:v>0.967349347015878</c:v>
                </c:pt>
                <c:pt idx="9">
                  <c:v>0.962623987946046</c:v>
                </c:pt>
                <c:pt idx="10">
                  <c:v>0.953459100580662</c:v>
                </c:pt>
                <c:pt idx="11">
                  <c:v>0.926309540569145</c:v>
                </c:pt>
                <c:pt idx="12">
                  <c:v>0.887959563822029</c:v>
                </c:pt>
                <c:pt idx="13">
                  <c:v>0.83740776588129</c:v>
                </c:pt>
                <c:pt idx="14">
                  <c:v>0.78248043042955</c:v>
                </c:pt>
                <c:pt idx="15">
                  <c:v>0.723342897816917</c:v>
                </c:pt>
                <c:pt idx="16">
                  <c:v>0.661781276765093</c:v>
                </c:pt>
                <c:pt idx="17">
                  <c:v>0.601194996616031</c:v>
                </c:pt>
                <c:pt idx="18">
                  <c:v>0.541777870185867</c:v>
                </c:pt>
                <c:pt idx="19">
                  <c:v>0.485014130865314</c:v>
                </c:pt>
                <c:pt idx="20">
                  <c:v>0.431428073480894</c:v>
                </c:pt>
                <c:pt idx="21">
                  <c:v>0.381224614586324</c:v>
                </c:pt>
                <c:pt idx="22">
                  <c:v>0.334798075405741</c:v>
                </c:pt>
                <c:pt idx="23">
                  <c:v>0.294105121559707</c:v>
                </c:pt>
                <c:pt idx="24">
                  <c:v>0.257064099047679</c:v>
                </c:pt>
                <c:pt idx="25">
                  <c:v>0.224191467196555</c:v>
                </c:pt>
                <c:pt idx="26">
                  <c:v>0.195717423259002</c:v>
                </c:pt>
                <c:pt idx="27">
                  <c:v>0.170515112712661</c:v>
                </c:pt>
                <c:pt idx="28">
                  <c:v>0.149065496001715</c:v>
                </c:pt>
                <c:pt idx="29">
                  <c:v>0.130846992608095</c:v>
                </c:pt>
                <c:pt idx="30">
                  <c:v>0.115140619510471</c:v>
                </c:pt>
                <c:pt idx="31">
                  <c:v>0.1018537344015</c:v>
                </c:pt>
                <c:pt idx="32">
                  <c:v>0.0909773420693041</c:v>
                </c:pt>
                <c:pt idx="33">
                  <c:v>0.0816968723787591</c:v>
                </c:pt>
                <c:pt idx="34">
                  <c:v>0.0741658907686609</c:v>
                </c:pt>
                <c:pt idx="35">
                  <c:v>0.0679030807891367</c:v>
                </c:pt>
                <c:pt idx="36">
                  <c:v>0.0629468014402057</c:v>
                </c:pt>
                <c:pt idx="37">
                  <c:v>0.0586991647375349</c:v>
                </c:pt>
                <c:pt idx="38">
                  <c:v>0.0553774353268783</c:v>
                </c:pt>
                <c:pt idx="39">
                  <c:v>0.0526896837248887</c:v>
                </c:pt>
                <c:pt idx="40">
                  <c:v>0.0505466644269396</c:v>
                </c:pt>
                <c:pt idx="41">
                  <c:v>0.0486827516426357</c:v>
                </c:pt>
                <c:pt idx="42">
                  <c:v>0.0472376564101866</c:v>
                </c:pt>
                <c:pt idx="43">
                  <c:v>0.0461344188133548</c:v>
                </c:pt>
                <c:pt idx="44">
                  <c:v>0.0451960648491659</c:v>
                </c:pt>
                <c:pt idx="45">
                  <c:v>0.0445116006599355</c:v>
                </c:pt>
                <c:pt idx="46">
                  <c:v>0.0440804772019549</c:v>
                </c:pt>
                <c:pt idx="47">
                  <c:v>0.0436246136275679</c:v>
                </c:pt>
                <c:pt idx="48">
                  <c:v>0.0432052648217516</c:v>
                </c:pt>
                <c:pt idx="49">
                  <c:v>0.0429395191883649</c:v>
                </c:pt>
                <c:pt idx="50">
                  <c:v>0.0426988282808865</c:v>
                </c:pt>
                <c:pt idx="51">
                  <c:v>0.0424329365018</c:v>
                </c:pt>
                <c:pt idx="52">
                  <c:v>0.042229451901141</c:v>
                </c:pt>
                <c:pt idx="53">
                  <c:v>0.0421779917527087</c:v>
                </c:pt>
                <c:pt idx="54">
                  <c:v>0.0420256426292006</c:v>
                </c:pt>
                <c:pt idx="55">
                  <c:v>0.0419379583010051</c:v>
                </c:pt>
                <c:pt idx="56">
                  <c:v>0.0419382396793292</c:v>
                </c:pt>
                <c:pt idx="57">
                  <c:v>0.0417981602253338</c:v>
                </c:pt>
                <c:pt idx="58">
                  <c:v>0.0417346194203979</c:v>
                </c:pt>
                <c:pt idx="59">
                  <c:v>0.0417983858747052</c:v>
                </c:pt>
                <c:pt idx="60">
                  <c:v>0.0417601766715458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4'!$E$6:$E$66</c:f>
              <c:numCache>
                <c:formatCode>0.0000_ </c:formatCode>
                <c:ptCount val="61"/>
                <c:pt idx="0">
                  <c:v>1.0</c:v>
                </c:pt>
                <c:pt idx="1">
                  <c:v>0.970984535664847</c:v>
                </c:pt>
                <c:pt idx="2">
                  <c:v>0.971946811923687</c:v>
                </c:pt>
                <c:pt idx="3">
                  <c:v>0.972607335890802</c:v>
                </c:pt>
                <c:pt idx="4">
                  <c:v>0.970562179564612</c:v>
                </c:pt>
                <c:pt idx="5">
                  <c:v>0.97107176018798</c:v>
                </c:pt>
                <c:pt idx="6">
                  <c:v>0.970301599760654</c:v>
                </c:pt>
                <c:pt idx="7">
                  <c:v>0.971414868178531</c:v>
                </c:pt>
                <c:pt idx="8">
                  <c:v>0.971073956229041</c:v>
                </c:pt>
                <c:pt idx="9">
                  <c:v>0.9691757453487</c:v>
                </c:pt>
                <c:pt idx="10">
                  <c:v>0.969494876684013</c:v>
                </c:pt>
                <c:pt idx="11">
                  <c:v>0.969072694481618</c:v>
                </c:pt>
                <c:pt idx="12">
                  <c:v>0.969233995649695</c:v>
                </c:pt>
                <c:pt idx="13">
                  <c:v>0.967835953512445</c:v>
                </c:pt>
                <c:pt idx="14">
                  <c:v>0.965585930586216</c:v>
                </c:pt>
                <c:pt idx="15">
                  <c:v>0.962646142354722</c:v>
                </c:pt>
                <c:pt idx="16">
                  <c:v>0.949029031919567</c:v>
                </c:pt>
                <c:pt idx="17">
                  <c:v>0.914650551957318</c:v>
                </c:pt>
                <c:pt idx="18">
                  <c:v>0.861322147676844</c:v>
                </c:pt>
                <c:pt idx="19">
                  <c:v>0.799578222664163</c:v>
                </c:pt>
                <c:pt idx="20">
                  <c:v>0.7318596971194</c:v>
                </c:pt>
                <c:pt idx="21">
                  <c:v>0.661658720429579</c:v>
                </c:pt>
                <c:pt idx="22">
                  <c:v>0.593460471845095</c:v>
                </c:pt>
                <c:pt idx="23">
                  <c:v>0.526750646042857</c:v>
                </c:pt>
                <c:pt idx="24">
                  <c:v>0.464986145120891</c:v>
                </c:pt>
                <c:pt idx="25">
                  <c:v>0.407836798378196</c:v>
                </c:pt>
                <c:pt idx="26">
                  <c:v>0.355695254871934</c:v>
                </c:pt>
                <c:pt idx="27">
                  <c:v>0.308209365370021</c:v>
                </c:pt>
                <c:pt idx="28">
                  <c:v>0.266777545216926</c:v>
                </c:pt>
                <c:pt idx="29">
                  <c:v>0.230566830432656</c:v>
                </c:pt>
                <c:pt idx="30">
                  <c:v>0.199020131107432</c:v>
                </c:pt>
                <c:pt idx="31">
                  <c:v>0.171885437011346</c:v>
                </c:pt>
                <c:pt idx="32">
                  <c:v>0.148785778958063</c:v>
                </c:pt>
                <c:pt idx="33">
                  <c:v>0.129363811723357</c:v>
                </c:pt>
                <c:pt idx="34">
                  <c:v>0.113039598129702</c:v>
                </c:pt>
                <c:pt idx="35">
                  <c:v>0.099469988200031</c:v>
                </c:pt>
                <c:pt idx="36">
                  <c:v>0.0884310358652344</c:v>
                </c:pt>
                <c:pt idx="37">
                  <c:v>0.0790486023098381</c:v>
                </c:pt>
                <c:pt idx="38">
                  <c:v>0.0715121507407417</c:v>
                </c:pt>
                <c:pt idx="39">
                  <c:v>0.0656679956630135</c:v>
                </c:pt>
                <c:pt idx="40">
                  <c:v>0.0605462632062207</c:v>
                </c:pt>
                <c:pt idx="41">
                  <c:v>0.0566385886560259</c:v>
                </c:pt>
                <c:pt idx="42">
                  <c:v>0.0534393609303503</c:v>
                </c:pt>
                <c:pt idx="43">
                  <c:v>0.0509725215881565</c:v>
                </c:pt>
                <c:pt idx="44">
                  <c:v>0.0490000351640396</c:v>
                </c:pt>
                <c:pt idx="45">
                  <c:v>0.0473677561644053</c:v>
                </c:pt>
                <c:pt idx="46">
                  <c:v>0.046127506720002</c:v>
                </c:pt>
                <c:pt idx="47">
                  <c:v>0.045167617476756</c:v>
                </c:pt>
                <c:pt idx="48">
                  <c:v>0.0443191713921808</c:v>
                </c:pt>
                <c:pt idx="49">
                  <c:v>0.0437259818078848</c:v>
                </c:pt>
                <c:pt idx="50">
                  <c:v>0.0432180616771836</c:v>
                </c:pt>
                <c:pt idx="51">
                  <c:v>0.0428775725423406</c:v>
                </c:pt>
                <c:pt idx="52">
                  <c:v>0.0424851011391086</c:v>
                </c:pt>
                <c:pt idx="53">
                  <c:v>0.0423451853575074</c:v>
                </c:pt>
                <c:pt idx="54">
                  <c:v>0.0421555695932669</c:v>
                </c:pt>
                <c:pt idx="55">
                  <c:v>0.0418902494524181</c:v>
                </c:pt>
                <c:pt idx="56">
                  <c:v>0.0418271279952266</c:v>
                </c:pt>
                <c:pt idx="57">
                  <c:v>0.0417762535073681</c:v>
                </c:pt>
                <c:pt idx="58">
                  <c:v>0.0417254279585212</c:v>
                </c:pt>
                <c:pt idx="59">
                  <c:v>0.0415366605151996</c:v>
                </c:pt>
                <c:pt idx="60">
                  <c:v>0.0413209546459994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7940576"/>
        <c:axId val="-1017965648"/>
      </c:scatterChart>
      <c:valAx>
        <c:axId val="-101794057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17965648"/>
        <c:crosses val="autoZero"/>
        <c:crossBetween val="midCat"/>
      </c:valAx>
      <c:valAx>
        <c:axId val="-1017965648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179405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2'!$V$7:$V$67</c:f>
              <c:numCache>
                <c:formatCode>0.000_ </c:formatCode>
                <c:ptCount val="61"/>
                <c:pt idx="0">
                  <c:v>1.0</c:v>
                </c:pt>
                <c:pt idx="1">
                  <c:v>0.959238037796542</c:v>
                </c:pt>
                <c:pt idx="2">
                  <c:v>0.956172094893446</c:v>
                </c:pt>
                <c:pt idx="3">
                  <c:v>0.947376357056695</c:v>
                </c:pt>
                <c:pt idx="4">
                  <c:v>0.937977482911138</c:v>
                </c:pt>
                <c:pt idx="5">
                  <c:v>0.923652995577</c:v>
                </c:pt>
                <c:pt idx="6">
                  <c:v>0.905659429030961</c:v>
                </c:pt>
                <c:pt idx="7">
                  <c:v>0.882086851628468</c:v>
                </c:pt>
                <c:pt idx="8">
                  <c:v>0.858061921994371</c:v>
                </c:pt>
                <c:pt idx="9">
                  <c:v>0.830418174507439</c:v>
                </c:pt>
                <c:pt idx="10">
                  <c:v>0.802623642943305</c:v>
                </c:pt>
                <c:pt idx="11">
                  <c:v>0.772617611580217</c:v>
                </c:pt>
                <c:pt idx="12">
                  <c:v>0.742561318858062</c:v>
                </c:pt>
                <c:pt idx="13">
                  <c:v>0.710444310414153</c:v>
                </c:pt>
                <c:pt idx="14">
                  <c:v>0.679935665460394</c:v>
                </c:pt>
                <c:pt idx="15">
                  <c:v>0.650633293124246</c:v>
                </c:pt>
                <c:pt idx="16">
                  <c:v>0.621883795737837</c:v>
                </c:pt>
                <c:pt idx="17">
                  <c:v>0.591375150784077</c:v>
                </c:pt>
                <c:pt idx="18">
                  <c:v>0.562876960193004</c:v>
                </c:pt>
                <c:pt idx="19">
                  <c:v>0.536690792119019</c:v>
                </c:pt>
                <c:pt idx="20">
                  <c:v>0.509248090068355</c:v>
                </c:pt>
                <c:pt idx="21">
                  <c:v>0.483162444712505</c:v>
                </c:pt>
                <c:pt idx="22">
                  <c:v>0.459087253719341</c:v>
                </c:pt>
                <c:pt idx="23">
                  <c:v>0.434961801367109</c:v>
                </c:pt>
                <c:pt idx="24">
                  <c:v>0.412344189786892</c:v>
                </c:pt>
                <c:pt idx="25">
                  <c:v>0.39032971451548</c:v>
                </c:pt>
                <c:pt idx="26">
                  <c:v>0.369772818657016</c:v>
                </c:pt>
                <c:pt idx="27">
                  <c:v>0.350472456775231</c:v>
                </c:pt>
                <c:pt idx="28">
                  <c:v>0.33162444712505</c:v>
                </c:pt>
                <c:pt idx="29">
                  <c:v>0.314083232810615</c:v>
                </c:pt>
                <c:pt idx="30">
                  <c:v>0.296994370727784</c:v>
                </c:pt>
                <c:pt idx="31">
                  <c:v>0.280458383594692</c:v>
                </c:pt>
                <c:pt idx="32">
                  <c:v>0.265178930438279</c:v>
                </c:pt>
                <c:pt idx="33">
                  <c:v>0.250954965822276</c:v>
                </c:pt>
                <c:pt idx="34">
                  <c:v>0.237736228387616</c:v>
                </c:pt>
                <c:pt idx="35">
                  <c:v>0.22426618415762</c:v>
                </c:pt>
                <c:pt idx="36">
                  <c:v>0.211801367108967</c:v>
                </c:pt>
                <c:pt idx="37">
                  <c:v>0.200291515882589</c:v>
                </c:pt>
                <c:pt idx="38">
                  <c:v>0.189384800965018</c:v>
                </c:pt>
                <c:pt idx="39">
                  <c:v>0.178980699638118</c:v>
                </c:pt>
                <c:pt idx="40">
                  <c:v>0.168928427824688</c:v>
                </c:pt>
                <c:pt idx="41">
                  <c:v>0.159429030960997</c:v>
                </c:pt>
                <c:pt idx="42">
                  <c:v>0.151537997587455</c:v>
                </c:pt>
                <c:pt idx="43">
                  <c:v>0.142993566546039</c:v>
                </c:pt>
                <c:pt idx="44">
                  <c:v>0.134750703659027</c:v>
                </c:pt>
                <c:pt idx="45">
                  <c:v>0.127161238439887</c:v>
                </c:pt>
                <c:pt idx="46">
                  <c:v>0.120476477683957</c:v>
                </c:pt>
                <c:pt idx="47">
                  <c:v>0.114344591877764</c:v>
                </c:pt>
                <c:pt idx="48">
                  <c:v>0.107509047044632</c:v>
                </c:pt>
                <c:pt idx="49">
                  <c:v>0.102533172496984</c:v>
                </c:pt>
                <c:pt idx="50">
                  <c:v>0.0970044229995979</c:v>
                </c:pt>
                <c:pt idx="51">
                  <c:v>0.092330116606353</c:v>
                </c:pt>
                <c:pt idx="52">
                  <c:v>0.0877060715721753</c:v>
                </c:pt>
                <c:pt idx="53">
                  <c:v>0.0830820265379976</c:v>
                </c:pt>
                <c:pt idx="54">
                  <c:v>0.0792621632488942</c:v>
                </c:pt>
                <c:pt idx="55">
                  <c:v>0.0760956976276638</c:v>
                </c:pt>
                <c:pt idx="56">
                  <c:v>0.0725271411338963</c:v>
                </c:pt>
                <c:pt idx="57">
                  <c:v>0.0691093687173301</c:v>
                </c:pt>
                <c:pt idx="58">
                  <c:v>0.0666465621230398</c:v>
                </c:pt>
                <c:pt idx="59">
                  <c:v>0.0637816646562123</c:v>
                </c:pt>
                <c:pt idx="60">
                  <c:v>0.0615701648572577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2'!$W$7:$W$67</c:f>
              <c:numCache>
                <c:formatCode>0.000_ </c:formatCode>
                <c:ptCount val="61"/>
                <c:pt idx="0">
                  <c:v>1.0</c:v>
                </c:pt>
                <c:pt idx="1">
                  <c:v>0.960777349299777</c:v>
                </c:pt>
                <c:pt idx="2">
                  <c:v>0.957326973817739</c:v>
                </c:pt>
                <c:pt idx="3">
                  <c:v>0.946823624923889</c:v>
                </c:pt>
                <c:pt idx="4">
                  <c:v>0.935508422975441</c:v>
                </c:pt>
                <c:pt idx="5">
                  <c:v>0.918459508828902</c:v>
                </c:pt>
                <c:pt idx="6">
                  <c:v>0.897655774304851</c:v>
                </c:pt>
                <c:pt idx="7">
                  <c:v>0.876243149989852</c:v>
                </c:pt>
                <c:pt idx="8">
                  <c:v>0.853409782829308</c:v>
                </c:pt>
                <c:pt idx="9">
                  <c:v>0.825857519788918</c:v>
                </c:pt>
                <c:pt idx="10">
                  <c:v>0.796072660848386</c:v>
                </c:pt>
                <c:pt idx="11">
                  <c:v>0.767099654962452</c:v>
                </c:pt>
                <c:pt idx="12">
                  <c:v>0.735386645017252</c:v>
                </c:pt>
                <c:pt idx="13">
                  <c:v>0.70560178607672</c:v>
                </c:pt>
                <c:pt idx="14">
                  <c:v>0.674649888370205</c:v>
                </c:pt>
                <c:pt idx="15">
                  <c:v>0.64283539679318</c:v>
                </c:pt>
                <c:pt idx="16">
                  <c:v>0.61112238684798</c:v>
                </c:pt>
                <c:pt idx="17">
                  <c:v>0.58311345646438</c:v>
                </c:pt>
                <c:pt idx="18">
                  <c:v>0.554089709762533</c:v>
                </c:pt>
                <c:pt idx="19">
                  <c:v>0.526638928353968</c:v>
                </c:pt>
                <c:pt idx="20">
                  <c:v>0.498731479602192</c:v>
                </c:pt>
                <c:pt idx="21">
                  <c:v>0.472143292064136</c:v>
                </c:pt>
                <c:pt idx="22">
                  <c:v>0.446975847371626</c:v>
                </c:pt>
                <c:pt idx="23">
                  <c:v>0.423076923076923</c:v>
                </c:pt>
                <c:pt idx="24">
                  <c:v>0.399989851836817</c:v>
                </c:pt>
                <c:pt idx="25">
                  <c:v>0.37751167038766</c:v>
                </c:pt>
                <c:pt idx="26">
                  <c:v>0.357012380759083</c:v>
                </c:pt>
                <c:pt idx="27">
                  <c:v>0.337172721737365</c:v>
                </c:pt>
                <c:pt idx="28">
                  <c:v>0.318601583113456</c:v>
                </c:pt>
                <c:pt idx="29">
                  <c:v>0.300436371016846</c:v>
                </c:pt>
                <c:pt idx="30">
                  <c:v>0.282778567079359</c:v>
                </c:pt>
                <c:pt idx="31">
                  <c:v>0.267251877410189</c:v>
                </c:pt>
                <c:pt idx="32">
                  <c:v>0.251725187741019</c:v>
                </c:pt>
                <c:pt idx="33">
                  <c:v>0.237720722549219</c:v>
                </c:pt>
                <c:pt idx="34">
                  <c:v>0.22396996143698</c:v>
                </c:pt>
                <c:pt idx="35">
                  <c:v>0.2112847574589</c:v>
                </c:pt>
                <c:pt idx="36">
                  <c:v>0.199715851430891</c:v>
                </c:pt>
                <c:pt idx="37">
                  <c:v>0.187842500507408</c:v>
                </c:pt>
                <c:pt idx="38">
                  <c:v>0.176527298558961</c:v>
                </c:pt>
                <c:pt idx="39">
                  <c:v>0.166835802719708</c:v>
                </c:pt>
                <c:pt idx="40">
                  <c:v>0.157398010960016</c:v>
                </c:pt>
                <c:pt idx="41">
                  <c:v>0.148416886543536</c:v>
                </c:pt>
                <c:pt idx="42">
                  <c:v>0.140399837629389</c:v>
                </c:pt>
                <c:pt idx="43">
                  <c:v>0.131570935660645</c:v>
                </c:pt>
                <c:pt idx="44">
                  <c:v>0.124771666328395</c:v>
                </c:pt>
                <c:pt idx="45">
                  <c:v>0.117769433732494</c:v>
                </c:pt>
                <c:pt idx="46">
                  <c:v>0.110970164400244</c:v>
                </c:pt>
                <c:pt idx="47">
                  <c:v>0.105743860361275</c:v>
                </c:pt>
                <c:pt idx="48">
                  <c:v>0.0998579257154455</c:v>
                </c:pt>
                <c:pt idx="49">
                  <c:v>0.0948345849401258</c:v>
                </c:pt>
                <c:pt idx="50">
                  <c:v>0.0897605033488938</c:v>
                </c:pt>
                <c:pt idx="51">
                  <c:v>0.0852953115486097</c:v>
                </c:pt>
                <c:pt idx="52">
                  <c:v>0.0810330830119748</c:v>
                </c:pt>
                <c:pt idx="53">
                  <c:v>0.0771767810026385</c:v>
                </c:pt>
                <c:pt idx="54">
                  <c:v>0.0736249238887761</c:v>
                </c:pt>
                <c:pt idx="55">
                  <c:v>0.0701238075908261</c:v>
                </c:pt>
                <c:pt idx="56">
                  <c:v>0.0677897300588593</c:v>
                </c:pt>
                <c:pt idx="57">
                  <c:v>0.0649989851836817</c:v>
                </c:pt>
                <c:pt idx="58">
                  <c:v>0.0625126852039781</c:v>
                </c:pt>
                <c:pt idx="59">
                  <c:v>0.0599249035924498</c:v>
                </c:pt>
                <c:pt idx="60">
                  <c:v>0.0579460117718693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2'!$X$7:$X$67</c:f>
              <c:numCache>
                <c:formatCode>0.000_ </c:formatCode>
                <c:ptCount val="61"/>
                <c:pt idx="0">
                  <c:v>1.0</c:v>
                </c:pt>
                <c:pt idx="1">
                  <c:v>0.955365148948889</c:v>
                </c:pt>
                <c:pt idx="2">
                  <c:v>0.95008468665936</c:v>
                </c:pt>
                <c:pt idx="3">
                  <c:v>0.940071734582046</c:v>
                </c:pt>
                <c:pt idx="4">
                  <c:v>0.924329979077414</c:v>
                </c:pt>
                <c:pt idx="5">
                  <c:v>0.901863106505928</c:v>
                </c:pt>
                <c:pt idx="6">
                  <c:v>0.878848261432699</c:v>
                </c:pt>
                <c:pt idx="7">
                  <c:v>0.850951479525755</c:v>
                </c:pt>
                <c:pt idx="8">
                  <c:v>0.816728106007771</c:v>
                </c:pt>
                <c:pt idx="9">
                  <c:v>0.785842383182226</c:v>
                </c:pt>
                <c:pt idx="10">
                  <c:v>0.750722327388662</c:v>
                </c:pt>
                <c:pt idx="11">
                  <c:v>0.716498953870678</c:v>
                </c:pt>
                <c:pt idx="12">
                  <c:v>0.680681478529441</c:v>
                </c:pt>
                <c:pt idx="13">
                  <c:v>0.645910132509714</c:v>
                </c:pt>
                <c:pt idx="14">
                  <c:v>0.608050214207432</c:v>
                </c:pt>
                <c:pt idx="15">
                  <c:v>0.574125734781309</c:v>
                </c:pt>
                <c:pt idx="16">
                  <c:v>0.540599780810999</c:v>
                </c:pt>
                <c:pt idx="17">
                  <c:v>0.507870877752316</c:v>
                </c:pt>
                <c:pt idx="18">
                  <c:v>0.474643817873867</c:v>
                </c:pt>
                <c:pt idx="19">
                  <c:v>0.443359569592508</c:v>
                </c:pt>
                <c:pt idx="20">
                  <c:v>0.41536315632161</c:v>
                </c:pt>
                <c:pt idx="21">
                  <c:v>0.386768954866992</c:v>
                </c:pt>
                <c:pt idx="22">
                  <c:v>0.359619408189698</c:v>
                </c:pt>
                <c:pt idx="23">
                  <c:v>0.334063963335658</c:v>
                </c:pt>
                <c:pt idx="24">
                  <c:v>0.310501145760685</c:v>
                </c:pt>
                <c:pt idx="25">
                  <c:v>0.288283351599083</c:v>
                </c:pt>
                <c:pt idx="26">
                  <c:v>0.267360765168875</c:v>
                </c:pt>
                <c:pt idx="27">
                  <c:v>0.247035966922387</c:v>
                </c:pt>
                <c:pt idx="28">
                  <c:v>0.22850453322706</c:v>
                </c:pt>
                <c:pt idx="29">
                  <c:v>0.211915911128823</c:v>
                </c:pt>
                <c:pt idx="30">
                  <c:v>0.195825445850354</c:v>
                </c:pt>
                <c:pt idx="31">
                  <c:v>0.180681478529441</c:v>
                </c:pt>
                <c:pt idx="32">
                  <c:v>0.166533824848062</c:v>
                </c:pt>
                <c:pt idx="33">
                  <c:v>0.154030088671914</c:v>
                </c:pt>
                <c:pt idx="34">
                  <c:v>0.14297100727309</c:v>
                </c:pt>
                <c:pt idx="35">
                  <c:v>0.131961741556242</c:v>
                </c:pt>
                <c:pt idx="36">
                  <c:v>0.122596393344625</c:v>
                </c:pt>
                <c:pt idx="37">
                  <c:v>0.113181229451031</c:v>
                </c:pt>
                <c:pt idx="38">
                  <c:v>0.105210720334761</c:v>
                </c:pt>
                <c:pt idx="39">
                  <c:v>0.0978878150841885</c:v>
                </c:pt>
                <c:pt idx="40">
                  <c:v>0.0910132509714058</c:v>
                </c:pt>
                <c:pt idx="41">
                  <c:v>0.0849357377702501</c:v>
                </c:pt>
                <c:pt idx="42">
                  <c:v>0.079705091162698</c:v>
                </c:pt>
                <c:pt idx="43">
                  <c:v>0.074623891601076</c:v>
                </c:pt>
                <c:pt idx="44">
                  <c:v>0.0702899272691043</c:v>
                </c:pt>
                <c:pt idx="45">
                  <c:v>0.0668028295307363</c:v>
                </c:pt>
                <c:pt idx="46">
                  <c:v>0.0629670220185314</c:v>
                </c:pt>
                <c:pt idx="47">
                  <c:v>0.0603766065557437</c:v>
                </c:pt>
                <c:pt idx="48">
                  <c:v>0.0576865597290027</c:v>
                </c:pt>
                <c:pt idx="49">
                  <c:v>0.0554946697220285</c:v>
                </c:pt>
                <c:pt idx="50">
                  <c:v>0.053502042442961</c:v>
                </c:pt>
                <c:pt idx="51">
                  <c:v>0.0514097837999402</c:v>
                </c:pt>
                <c:pt idx="52">
                  <c:v>0.0501145760685464</c:v>
                </c:pt>
                <c:pt idx="53">
                  <c:v>0.0489189997011059</c:v>
                </c:pt>
                <c:pt idx="54">
                  <c:v>0.0475241606057587</c:v>
                </c:pt>
                <c:pt idx="55">
                  <c:v>0.0463783999202949</c:v>
                </c:pt>
                <c:pt idx="56">
                  <c:v>0.0457806117365747</c:v>
                </c:pt>
                <c:pt idx="57">
                  <c:v>0.0449835608249477</c:v>
                </c:pt>
                <c:pt idx="58">
                  <c:v>0.0445850353691342</c:v>
                </c:pt>
                <c:pt idx="59">
                  <c:v>0.044136694231344</c:v>
                </c:pt>
                <c:pt idx="60">
                  <c:v>0.043339643319717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2'!$Y$7:$Y$67</c:f>
              <c:numCache>
                <c:formatCode>0.000_ </c:formatCode>
                <c:ptCount val="61"/>
                <c:pt idx="0">
                  <c:v>1.0</c:v>
                </c:pt>
                <c:pt idx="1">
                  <c:v>0.956229967948718</c:v>
                </c:pt>
                <c:pt idx="2">
                  <c:v>0.94921875</c:v>
                </c:pt>
                <c:pt idx="3">
                  <c:v>0.93739983974359</c:v>
                </c:pt>
                <c:pt idx="4">
                  <c:v>0.918269230769231</c:v>
                </c:pt>
                <c:pt idx="5">
                  <c:v>0.900190304487179</c:v>
                </c:pt>
                <c:pt idx="6">
                  <c:v>0.874248798076923</c:v>
                </c:pt>
                <c:pt idx="7">
                  <c:v>0.843499599358974</c:v>
                </c:pt>
                <c:pt idx="8">
                  <c:v>0.811448317307692</c:v>
                </c:pt>
                <c:pt idx="9">
                  <c:v>0.777744391025641</c:v>
                </c:pt>
                <c:pt idx="10">
                  <c:v>0.744140625</c:v>
                </c:pt>
                <c:pt idx="11">
                  <c:v>0.707381810897436</c:v>
                </c:pt>
                <c:pt idx="12">
                  <c:v>0.670723157051282</c:v>
                </c:pt>
                <c:pt idx="13">
                  <c:v>0.631860977564102</c:v>
                </c:pt>
                <c:pt idx="14">
                  <c:v>0.597355769230769</c:v>
                </c:pt>
                <c:pt idx="15">
                  <c:v>0.56044671474359</c:v>
                </c:pt>
                <c:pt idx="16">
                  <c:v>0.525440705128205</c:v>
                </c:pt>
                <c:pt idx="17">
                  <c:v>0.491286057692308</c:v>
                </c:pt>
                <c:pt idx="18">
                  <c:v>0.458483573717949</c:v>
                </c:pt>
                <c:pt idx="19">
                  <c:v>0.427433894230769</c:v>
                </c:pt>
                <c:pt idx="20">
                  <c:v>0.397135416666667</c:v>
                </c:pt>
                <c:pt idx="21">
                  <c:v>0.367588141025641</c:v>
                </c:pt>
                <c:pt idx="22">
                  <c:v>0.339593349358974</c:v>
                </c:pt>
                <c:pt idx="23">
                  <c:v>0.315154246794872</c:v>
                </c:pt>
                <c:pt idx="24">
                  <c:v>0.290364583333333</c:v>
                </c:pt>
                <c:pt idx="25">
                  <c:v>0.267327724358974</c:v>
                </c:pt>
                <c:pt idx="26">
                  <c:v>0.247045272435897</c:v>
                </c:pt>
                <c:pt idx="27">
                  <c:v>0.226913060897436</c:v>
                </c:pt>
                <c:pt idx="28">
                  <c:v>0.208934294871795</c:v>
                </c:pt>
                <c:pt idx="29">
                  <c:v>0.191806891025641</c:v>
                </c:pt>
                <c:pt idx="30">
                  <c:v>0.176131810897436</c:v>
                </c:pt>
                <c:pt idx="31">
                  <c:v>0.161909054487179</c:v>
                </c:pt>
                <c:pt idx="32">
                  <c:v>0.14863782051282</c:v>
                </c:pt>
                <c:pt idx="33">
                  <c:v>0.137319711538462</c:v>
                </c:pt>
                <c:pt idx="34">
                  <c:v>0.125701121794872</c:v>
                </c:pt>
                <c:pt idx="35">
                  <c:v>0.115835336538462</c:v>
                </c:pt>
                <c:pt idx="36">
                  <c:v>0.107171474358974</c:v>
                </c:pt>
                <c:pt idx="37">
                  <c:v>0.0991085737179487</c:v>
                </c:pt>
                <c:pt idx="38">
                  <c:v>0.0920973557692307</c:v>
                </c:pt>
                <c:pt idx="39">
                  <c:v>0.0852363782051282</c:v>
                </c:pt>
                <c:pt idx="40">
                  <c:v>0.0797776442307692</c:v>
                </c:pt>
                <c:pt idx="41">
                  <c:v>0.0744691506410256</c:v>
                </c:pt>
                <c:pt idx="42">
                  <c:v>0.0700620993589743</c:v>
                </c:pt>
                <c:pt idx="43">
                  <c:v>0.066005608974359</c:v>
                </c:pt>
                <c:pt idx="44">
                  <c:v>0.0625</c:v>
                </c:pt>
                <c:pt idx="45">
                  <c:v>0.059395032051282</c:v>
                </c:pt>
                <c:pt idx="46">
                  <c:v>0.0568910256410256</c:v>
                </c:pt>
                <c:pt idx="47">
                  <c:v>0.0543870192307692</c:v>
                </c:pt>
                <c:pt idx="48">
                  <c:v>0.0522335737179487</c:v>
                </c:pt>
                <c:pt idx="49">
                  <c:v>0.0505809294871795</c:v>
                </c:pt>
                <c:pt idx="50">
                  <c:v>0.0488782051282051</c:v>
                </c:pt>
                <c:pt idx="51">
                  <c:v>0.0480769230769231</c:v>
                </c:pt>
                <c:pt idx="52">
                  <c:v>0.0466245993589744</c:v>
                </c:pt>
                <c:pt idx="53">
                  <c:v>0.0456730769230769</c:v>
                </c:pt>
                <c:pt idx="54">
                  <c:v>0.0450220352564102</c:v>
                </c:pt>
                <c:pt idx="55">
                  <c:v>0.044521233974359</c:v>
                </c:pt>
                <c:pt idx="56">
                  <c:v>0.0438201121794872</c:v>
                </c:pt>
                <c:pt idx="57">
                  <c:v>0.0431189903846154</c:v>
                </c:pt>
                <c:pt idx="58">
                  <c:v>0.0428685897435897</c:v>
                </c:pt>
                <c:pt idx="59">
                  <c:v>0.042568108974359</c:v>
                </c:pt>
                <c:pt idx="60">
                  <c:v>0.0423177083333333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1157200"/>
        <c:axId val="-1018013824"/>
      </c:scatterChart>
      <c:valAx>
        <c:axId val="-111115720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18013824"/>
        <c:crosses val="autoZero"/>
        <c:crossBetween val="midCat"/>
      </c:valAx>
      <c:valAx>
        <c:axId val="-101801382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111572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4999364220356"/>
          <c:w val="0.846152623785619"/>
          <c:h val="0.7395795716371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2'!$Z$7:$Z$67</c:f>
              <c:numCache>
                <c:formatCode>0.000_ </c:formatCode>
                <c:ptCount val="61"/>
                <c:pt idx="0">
                  <c:v>1.0</c:v>
                </c:pt>
                <c:pt idx="1">
                  <c:v>0.966320459816477</c:v>
                </c:pt>
                <c:pt idx="2">
                  <c:v>0.960774427750328</c:v>
                </c:pt>
                <c:pt idx="3">
                  <c:v>0.957698900877281</c:v>
                </c:pt>
                <c:pt idx="4">
                  <c:v>0.946808510638298</c:v>
                </c:pt>
                <c:pt idx="5">
                  <c:v>0.935867701925986</c:v>
                </c:pt>
                <c:pt idx="6">
                  <c:v>0.918422910154281</c:v>
                </c:pt>
                <c:pt idx="7">
                  <c:v>0.898810124029444</c:v>
                </c:pt>
                <c:pt idx="8">
                  <c:v>0.874205909045074</c:v>
                </c:pt>
                <c:pt idx="9">
                  <c:v>0.850206715740647</c:v>
                </c:pt>
                <c:pt idx="10">
                  <c:v>0.82403952808309</c:v>
                </c:pt>
                <c:pt idx="11">
                  <c:v>0.794746395079157</c:v>
                </c:pt>
                <c:pt idx="12">
                  <c:v>0.762982756882122</c:v>
                </c:pt>
                <c:pt idx="13">
                  <c:v>0.730009075325199</c:v>
                </c:pt>
                <c:pt idx="14">
                  <c:v>0.699556317434708</c:v>
                </c:pt>
                <c:pt idx="15">
                  <c:v>0.668952304124231</c:v>
                </c:pt>
                <c:pt idx="16">
                  <c:v>0.637289502873853</c:v>
                </c:pt>
                <c:pt idx="17">
                  <c:v>0.605374609256832</c:v>
                </c:pt>
                <c:pt idx="18">
                  <c:v>0.576636079459514</c:v>
                </c:pt>
                <c:pt idx="19">
                  <c:v>0.546889180195624</c:v>
                </c:pt>
                <c:pt idx="20">
                  <c:v>0.518654835131592</c:v>
                </c:pt>
                <c:pt idx="21">
                  <c:v>0.490723000907532</c:v>
                </c:pt>
                <c:pt idx="22">
                  <c:v>0.464757487143289</c:v>
                </c:pt>
                <c:pt idx="23">
                  <c:v>0.43974992437229</c:v>
                </c:pt>
                <c:pt idx="24">
                  <c:v>0.416002823434506</c:v>
                </c:pt>
                <c:pt idx="25">
                  <c:v>0.394373298376525</c:v>
                </c:pt>
                <c:pt idx="26">
                  <c:v>0.3717858223253</c:v>
                </c:pt>
                <c:pt idx="27">
                  <c:v>0.351971362307149</c:v>
                </c:pt>
                <c:pt idx="28">
                  <c:v>0.332156902288999</c:v>
                </c:pt>
                <c:pt idx="29">
                  <c:v>0.313955833417364</c:v>
                </c:pt>
                <c:pt idx="30">
                  <c:v>0.296763134012302</c:v>
                </c:pt>
                <c:pt idx="31">
                  <c:v>0.279721690027226</c:v>
                </c:pt>
                <c:pt idx="32">
                  <c:v>0.265554099021882</c:v>
                </c:pt>
                <c:pt idx="33">
                  <c:v>0.250428557023293</c:v>
                </c:pt>
                <c:pt idx="34">
                  <c:v>0.236865987697893</c:v>
                </c:pt>
                <c:pt idx="35">
                  <c:v>0.223757184632449</c:v>
                </c:pt>
                <c:pt idx="36">
                  <c:v>0.211908843400222</c:v>
                </c:pt>
                <c:pt idx="37">
                  <c:v>0.201119290107896</c:v>
                </c:pt>
                <c:pt idx="38">
                  <c:v>0.18992638902894</c:v>
                </c:pt>
                <c:pt idx="39">
                  <c:v>0.180346879096501</c:v>
                </c:pt>
                <c:pt idx="40">
                  <c:v>0.170212765957447</c:v>
                </c:pt>
                <c:pt idx="41">
                  <c:v>0.161187859231622</c:v>
                </c:pt>
                <c:pt idx="42">
                  <c:v>0.153221740445699</c:v>
                </c:pt>
                <c:pt idx="43">
                  <c:v>0.144953110819804</c:v>
                </c:pt>
                <c:pt idx="44">
                  <c:v>0.138197035393768</c:v>
                </c:pt>
                <c:pt idx="45">
                  <c:v>0.13043259050116</c:v>
                </c:pt>
                <c:pt idx="46">
                  <c:v>0.124483210648382</c:v>
                </c:pt>
                <c:pt idx="47">
                  <c:v>0.118332156902289</c:v>
                </c:pt>
                <c:pt idx="48">
                  <c:v>0.112584450942825</c:v>
                </c:pt>
                <c:pt idx="49">
                  <c:v>0.107139255823334</c:v>
                </c:pt>
                <c:pt idx="50">
                  <c:v>0.1025007562771</c:v>
                </c:pt>
                <c:pt idx="51">
                  <c:v>0.0979126752041948</c:v>
                </c:pt>
                <c:pt idx="52">
                  <c:v>0.0932237571846324</c:v>
                </c:pt>
                <c:pt idx="53">
                  <c:v>0.0891398608450136</c:v>
                </c:pt>
                <c:pt idx="54">
                  <c:v>0.0853584753453665</c:v>
                </c:pt>
                <c:pt idx="55">
                  <c:v>0.0819804376323485</c:v>
                </c:pt>
                <c:pt idx="56">
                  <c:v>0.0788544922859736</c:v>
                </c:pt>
                <c:pt idx="57">
                  <c:v>0.0756277099929414</c:v>
                </c:pt>
                <c:pt idx="58">
                  <c:v>0.0727538570132096</c:v>
                </c:pt>
                <c:pt idx="59">
                  <c:v>0.0702329333467782</c:v>
                </c:pt>
                <c:pt idx="60">
                  <c:v>0.0673590803670465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2'!$AA$7:$AA$67</c:f>
              <c:numCache>
                <c:formatCode>0.000_ </c:formatCode>
                <c:ptCount val="61"/>
                <c:pt idx="0">
                  <c:v>1.0</c:v>
                </c:pt>
                <c:pt idx="1">
                  <c:v>0.958951257782052</c:v>
                </c:pt>
                <c:pt idx="2">
                  <c:v>0.951814546742927</c:v>
                </c:pt>
                <c:pt idx="3">
                  <c:v>0.94898010831604</c:v>
                </c:pt>
                <c:pt idx="4">
                  <c:v>0.939211418737663</c:v>
                </c:pt>
                <c:pt idx="5">
                  <c:v>0.924431846940325</c:v>
                </c:pt>
                <c:pt idx="6">
                  <c:v>0.904692007895936</c:v>
                </c:pt>
                <c:pt idx="7">
                  <c:v>0.885357088626816</c:v>
                </c:pt>
                <c:pt idx="8">
                  <c:v>0.862985271043175</c:v>
                </c:pt>
                <c:pt idx="9">
                  <c:v>0.837627170116921</c:v>
                </c:pt>
                <c:pt idx="10">
                  <c:v>0.809738320595232</c:v>
                </c:pt>
                <c:pt idx="11">
                  <c:v>0.779926102141013</c:v>
                </c:pt>
                <c:pt idx="12">
                  <c:v>0.751733562787873</c:v>
                </c:pt>
                <c:pt idx="13">
                  <c:v>0.718833831047224</c:v>
                </c:pt>
                <c:pt idx="14">
                  <c:v>0.688262388014375</c:v>
                </c:pt>
                <c:pt idx="15">
                  <c:v>0.654299741863643</c:v>
                </c:pt>
                <c:pt idx="16">
                  <c:v>0.624082603634155</c:v>
                </c:pt>
                <c:pt idx="17">
                  <c:v>0.593156855797945</c:v>
                </c:pt>
                <c:pt idx="18">
                  <c:v>0.563547097231361</c:v>
                </c:pt>
                <c:pt idx="19">
                  <c:v>0.534291643468138</c:v>
                </c:pt>
                <c:pt idx="20">
                  <c:v>0.505390494508276</c:v>
                </c:pt>
                <c:pt idx="21">
                  <c:v>0.478260869565217</c:v>
                </c:pt>
                <c:pt idx="22">
                  <c:v>0.451991699144607</c:v>
                </c:pt>
                <c:pt idx="23">
                  <c:v>0.428000202459888</c:v>
                </c:pt>
                <c:pt idx="24">
                  <c:v>0.402490256617908</c:v>
                </c:pt>
                <c:pt idx="25">
                  <c:v>0.381029508528623</c:v>
                </c:pt>
                <c:pt idx="26">
                  <c:v>0.360074910158425</c:v>
                </c:pt>
                <c:pt idx="27">
                  <c:v>0.339575846535405</c:v>
                </c:pt>
                <c:pt idx="28">
                  <c:v>0.321101381788733</c:v>
                </c:pt>
                <c:pt idx="29">
                  <c:v>0.301361542744344</c:v>
                </c:pt>
                <c:pt idx="30">
                  <c:v>0.285873361340284</c:v>
                </c:pt>
                <c:pt idx="31">
                  <c:v>0.269727185301412</c:v>
                </c:pt>
                <c:pt idx="32">
                  <c:v>0.255048843447892</c:v>
                </c:pt>
                <c:pt idx="33">
                  <c:v>0.240168041706737</c:v>
                </c:pt>
                <c:pt idx="34">
                  <c:v>0.226603229235208</c:v>
                </c:pt>
                <c:pt idx="35">
                  <c:v>0.215366705471478</c:v>
                </c:pt>
                <c:pt idx="36">
                  <c:v>0.203573417016754</c:v>
                </c:pt>
                <c:pt idx="37">
                  <c:v>0.192539353140659</c:v>
                </c:pt>
                <c:pt idx="38">
                  <c:v>0.181150984461204</c:v>
                </c:pt>
                <c:pt idx="39">
                  <c:v>0.171837829630005</c:v>
                </c:pt>
                <c:pt idx="40">
                  <c:v>0.163182669433618</c:v>
                </c:pt>
                <c:pt idx="41">
                  <c:v>0.153667054714785</c:v>
                </c:pt>
                <c:pt idx="42">
                  <c:v>0.145821734068938</c:v>
                </c:pt>
                <c:pt idx="43">
                  <c:v>0.138178873310725</c:v>
                </c:pt>
                <c:pt idx="44">
                  <c:v>0.131143392215417</c:v>
                </c:pt>
                <c:pt idx="45">
                  <c:v>0.124512830895379</c:v>
                </c:pt>
                <c:pt idx="46">
                  <c:v>0.118590879182062</c:v>
                </c:pt>
                <c:pt idx="47">
                  <c:v>0.112162777749658</c:v>
                </c:pt>
                <c:pt idx="48">
                  <c:v>0.107101280558789</c:v>
                </c:pt>
                <c:pt idx="49">
                  <c:v>0.101634863592651</c:v>
                </c:pt>
                <c:pt idx="50">
                  <c:v>0.0969782861770511</c:v>
                </c:pt>
                <c:pt idx="51">
                  <c:v>0.0925747836209951</c:v>
                </c:pt>
                <c:pt idx="52">
                  <c:v>0.0884243559244824</c:v>
                </c:pt>
                <c:pt idx="53">
                  <c:v>0.0847800779470567</c:v>
                </c:pt>
                <c:pt idx="54">
                  <c:v>0.081135799969631</c:v>
                </c:pt>
                <c:pt idx="55">
                  <c:v>0.0775927519360227</c:v>
                </c:pt>
                <c:pt idx="56">
                  <c:v>0.0742521637900491</c:v>
                </c:pt>
                <c:pt idx="57">
                  <c:v>0.0717214151946146</c:v>
                </c:pt>
                <c:pt idx="58">
                  <c:v>0.0687857468239105</c:v>
                </c:pt>
                <c:pt idx="59">
                  <c:v>0.0665080730880194</c:v>
                </c:pt>
                <c:pt idx="60">
                  <c:v>0.0641797843802197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2'!$AB$7:$AB$67</c:f>
              <c:numCache>
                <c:formatCode>0.000_ </c:formatCode>
                <c:ptCount val="61"/>
                <c:pt idx="0">
                  <c:v>1.0</c:v>
                </c:pt>
                <c:pt idx="1">
                  <c:v>0.958666998259139</c:v>
                </c:pt>
                <c:pt idx="2">
                  <c:v>0.954190499875653</c:v>
                </c:pt>
                <c:pt idx="3">
                  <c:v>0.947077841333002</c:v>
                </c:pt>
                <c:pt idx="4">
                  <c:v>0.932255657796568</c:v>
                </c:pt>
                <c:pt idx="5">
                  <c:v>0.913404625714996</c:v>
                </c:pt>
                <c:pt idx="6">
                  <c:v>0.889480228798806</c:v>
                </c:pt>
                <c:pt idx="7">
                  <c:v>0.863616015916439</c:v>
                </c:pt>
                <c:pt idx="8">
                  <c:v>0.833623476747078</c:v>
                </c:pt>
                <c:pt idx="9">
                  <c:v>0.801492166127829</c:v>
                </c:pt>
                <c:pt idx="10">
                  <c:v>0.764585923899527</c:v>
                </c:pt>
                <c:pt idx="11">
                  <c:v>0.730017408604825</c:v>
                </c:pt>
                <c:pt idx="12">
                  <c:v>0.695598109922905</c:v>
                </c:pt>
                <c:pt idx="13">
                  <c:v>0.659736383984083</c:v>
                </c:pt>
                <c:pt idx="14">
                  <c:v>0.6241233523999</c:v>
                </c:pt>
                <c:pt idx="15">
                  <c:v>0.586819199204178</c:v>
                </c:pt>
                <c:pt idx="16">
                  <c:v>0.553046505844317</c:v>
                </c:pt>
                <c:pt idx="17">
                  <c:v>0.519423029097239</c:v>
                </c:pt>
                <c:pt idx="18">
                  <c:v>0.487241979607063</c:v>
                </c:pt>
                <c:pt idx="19">
                  <c:v>0.455458841084307</c:v>
                </c:pt>
                <c:pt idx="20">
                  <c:v>0.425018652076598</c:v>
                </c:pt>
                <c:pt idx="21">
                  <c:v>0.396667495647849</c:v>
                </c:pt>
                <c:pt idx="22">
                  <c:v>0.369907983088784</c:v>
                </c:pt>
                <c:pt idx="23">
                  <c:v>0.344491420044765</c:v>
                </c:pt>
                <c:pt idx="24">
                  <c:v>0.319970156677443</c:v>
                </c:pt>
                <c:pt idx="25">
                  <c:v>0.297488187018155</c:v>
                </c:pt>
                <c:pt idx="26">
                  <c:v>0.276299428002984</c:v>
                </c:pt>
                <c:pt idx="27">
                  <c:v>0.256304401890077</c:v>
                </c:pt>
                <c:pt idx="28">
                  <c:v>0.23819945287242</c:v>
                </c:pt>
                <c:pt idx="29">
                  <c:v>0.220392937080328</c:v>
                </c:pt>
                <c:pt idx="30">
                  <c:v>0.204526237254414</c:v>
                </c:pt>
                <c:pt idx="31">
                  <c:v>0.189057448395921</c:v>
                </c:pt>
                <c:pt idx="32">
                  <c:v>0.175478736632678</c:v>
                </c:pt>
                <c:pt idx="33">
                  <c:v>0.161900024869435</c:v>
                </c:pt>
                <c:pt idx="34">
                  <c:v>0.150559562297936</c:v>
                </c:pt>
                <c:pt idx="35">
                  <c:v>0.138821188759015</c:v>
                </c:pt>
                <c:pt idx="36">
                  <c:v>0.129370803282765</c:v>
                </c:pt>
                <c:pt idx="37">
                  <c:v>0.120318328773937</c:v>
                </c:pt>
                <c:pt idx="38">
                  <c:v>0.111614026361602</c:v>
                </c:pt>
                <c:pt idx="39">
                  <c:v>0.103854762496891</c:v>
                </c:pt>
                <c:pt idx="40">
                  <c:v>0.0969410594379507</c:v>
                </c:pt>
                <c:pt idx="41">
                  <c:v>0.090325789604576</c:v>
                </c:pt>
                <c:pt idx="42">
                  <c:v>0.0843571250932604</c:v>
                </c:pt>
                <c:pt idx="43">
                  <c:v>0.0793334991295697</c:v>
                </c:pt>
                <c:pt idx="44">
                  <c:v>0.0745585675205173</c:v>
                </c:pt>
                <c:pt idx="45">
                  <c:v>0.070430241233524</c:v>
                </c:pt>
                <c:pt idx="46">
                  <c:v>0.0664511315593136</c:v>
                </c:pt>
                <c:pt idx="47">
                  <c:v>0.0630688883362348</c:v>
                </c:pt>
                <c:pt idx="48">
                  <c:v>0.060482467047998</c:v>
                </c:pt>
                <c:pt idx="49">
                  <c:v>0.0575478736632678</c:v>
                </c:pt>
                <c:pt idx="50">
                  <c:v>0.0553096244715245</c:v>
                </c:pt>
                <c:pt idx="51">
                  <c:v>0.0533200696344193</c:v>
                </c:pt>
                <c:pt idx="52">
                  <c:v>0.051479731410097</c:v>
                </c:pt>
                <c:pt idx="53">
                  <c:v>0.0497388709276299</c:v>
                </c:pt>
                <c:pt idx="54">
                  <c:v>0.048246704799801</c:v>
                </c:pt>
                <c:pt idx="55">
                  <c:v>0.0472021885103208</c:v>
                </c:pt>
                <c:pt idx="56">
                  <c:v>0.046505844317334</c:v>
                </c:pt>
                <c:pt idx="57">
                  <c:v>0.0456105446406366</c:v>
                </c:pt>
                <c:pt idx="58">
                  <c:v>0.0447649838348669</c:v>
                </c:pt>
                <c:pt idx="59">
                  <c:v>0.0440686396418801</c:v>
                </c:pt>
                <c:pt idx="60">
                  <c:v>0.043272817707038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2'!$AC$7:$AC$67</c:f>
              <c:numCache>
                <c:formatCode>0.000_ </c:formatCode>
                <c:ptCount val="61"/>
                <c:pt idx="0">
                  <c:v>1.0</c:v>
                </c:pt>
                <c:pt idx="1">
                  <c:v>0.960075479193564</c:v>
                </c:pt>
                <c:pt idx="2">
                  <c:v>0.955258714867415</c:v>
                </c:pt>
                <c:pt idx="3">
                  <c:v>0.94279471645645</c:v>
                </c:pt>
                <c:pt idx="4">
                  <c:v>0.930032773860364</c:v>
                </c:pt>
                <c:pt idx="5">
                  <c:v>0.909971198728771</c:v>
                </c:pt>
                <c:pt idx="6">
                  <c:v>0.88956202204787</c:v>
                </c:pt>
                <c:pt idx="7">
                  <c:v>0.863988479491509</c:v>
                </c:pt>
                <c:pt idx="8">
                  <c:v>0.833300228423875</c:v>
                </c:pt>
                <c:pt idx="9">
                  <c:v>0.802115403714371</c:v>
                </c:pt>
                <c:pt idx="10">
                  <c:v>0.770533320091369</c:v>
                </c:pt>
                <c:pt idx="11">
                  <c:v>0.736369053530639</c:v>
                </c:pt>
                <c:pt idx="12">
                  <c:v>0.698629456748436</c:v>
                </c:pt>
                <c:pt idx="13">
                  <c:v>0.666004568477505</c:v>
                </c:pt>
                <c:pt idx="14">
                  <c:v>0.629705035256729</c:v>
                </c:pt>
                <c:pt idx="15">
                  <c:v>0.596285629158804</c:v>
                </c:pt>
                <c:pt idx="16">
                  <c:v>0.561177872678518</c:v>
                </c:pt>
                <c:pt idx="17">
                  <c:v>0.529049558049459</c:v>
                </c:pt>
                <c:pt idx="18">
                  <c:v>0.494289403118482</c:v>
                </c:pt>
                <c:pt idx="19">
                  <c:v>0.463998410964346</c:v>
                </c:pt>
                <c:pt idx="20">
                  <c:v>0.43455159400139</c:v>
                </c:pt>
                <c:pt idx="21">
                  <c:v>0.404955804945873</c:v>
                </c:pt>
                <c:pt idx="22">
                  <c:v>0.378190485649022</c:v>
                </c:pt>
                <c:pt idx="23">
                  <c:v>0.351127222167047</c:v>
                </c:pt>
                <c:pt idx="24">
                  <c:v>0.327688946270732</c:v>
                </c:pt>
                <c:pt idx="25">
                  <c:v>0.304449299831165</c:v>
                </c:pt>
                <c:pt idx="26">
                  <c:v>0.283344920051644</c:v>
                </c:pt>
                <c:pt idx="27">
                  <c:v>0.262389512364684</c:v>
                </c:pt>
                <c:pt idx="28">
                  <c:v>0.243916972887079</c:v>
                </c:pt>
                <c:pt idx="29">
                  <c:v>0.226834839606714</c:v>
                </c:pt>
                <c:pt idx="30">
                  <c:v>0.209703048962161</c:v>
                </c:pt>
                <c:pt idx="31">
                  <c:v>0.194458238156719</c:v>
                </c:pt>
                <c:pt idx="32">
                  <c:v>0.180206574635018</c:v>
                </c:pt>
                <c:pt idx="33">
                  <c:v>0.166799086304499</c:v>
                </c:pt>
                <c:pt idx="34">
                  <c:v>0.154881318899593</c:v>
                </c:pt>
                <c:pt idx="35">
                  <c:v>0.143460125136558</c:v>
                </c:pt>
                <c:pt idx="36">
                  <c:v>0.133081736021452</c:v>
                </c:pt>
                <c:pt idx="37">
                  <c:v>0.123398550004966</c:v>
                </c:pt>
                <c:pt idx="38">
                  <c:v>0.115105770185719</c:v>
                </c:pt>
                <c:pt idx="39">
                  <c:v>0.106713675638097</c:v>
                </c:pt>
                <c:pt idx="40">
                  <c:v>0.0999106167444632</c:v>
                </c:pt>
                <c:pt idx="41">
                  <c:v>0.0927102989373324</c:v>
                </c:pt>
                <c:pt idx="42">
                  <c:v>0.0870990167841891</c:v>
                </c:pt>
                <c:pt idx="43">
                  <c:v>0.0815373919952329</c:v>
                </c:pt>
                <c:pt idx="44">
                  <c:v>0.0768199423974575</c:v>
                </c:pt>
                <c:pt idx="45">
                  <c:v>0.071556261793624</c:v>
                </c:pt>
                <c:pt idx="46">
                  <c:v>0.0681299036647135</c:v>
                </c:pt>
                <c:pt idx="47">
                  <c:v>0.0646042308074287</c:v>
                </c:pt>
                <c:pt idx="48">
                  <c:v>0.0614758168636409</c:v>
                </c:pt>
                <c:pt idx="49">
                  <c:v>0.0588936339259112</c:v>
                </c:pt>
                <c:pt idx="50">
                  <c:v>0.0563114509881815</c:v>
                </c:pt>
                <c:pt idx="51">
                  <c:v>0.0540768695997616</c:v>
                </c:pt>
                <c:pt idx="52">
                  <c:v>0.0522892044890257</c:v>
                </c:pt>
                <c:pt idx="53">
                  <c:v>0.0505015393782898</c:v>
                </c:pt>
                <c:pt idx="54">
                  <c:v>0.0494090773661734</c:v>
                </c:pt>
                <c:pt idx="55">
                  <c:v>0.047869699076373</c:v>
                </c:pt>
                <c:pt idx="56">
                  <c:v>0.0464296355149469</c:v>
                </c:pt>
                <c:pt idx="57">
                  <c:v>0.0457344324163273</c:v>
                </c:pt>
                <c:pt idx="58">
                  <c:v>0.0449399145893336</c:v>
                </c:pt>
                <c:pt idx="59">
                  <c:v>0.044195054126527</c:v>
                </c:pt>
                <c:pt idx="60">
                  <c:v>0.0436984804846559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103440"/>
        <c:axId val="-1109099520"/>
      </c:scatterChart>
      <c:valAx>
        <c:axId val="-110910344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099520"/>
        <c:crosses val="autoZero"/>
        <c:crossBetween val="midCat"/>
      </c:valAx>
      <c:valAx>
        <c:axId val="-110909952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91034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2'!$AD$7:$AD$67</c:f>
              <c:numCache>
                <c:formatCode>0.000_ </c:formatCode>
                <c:ptCount val="61"/>
                <c:pt idx="0">
                  <c:v>1.0</c:v>
                </c:pt>
                <c:pt idx="1">
                  <c:v>0.948921679909194</c:v>
                </c:pt>
                <c:pt idx="2">
                  <c:v>0.935004688348221</c:v>
                </c:pt>
                <c:pt idx="3">
                  <c:v>0.912056457582786</c:v>
                </c:pt>
                <c:pt idx="4">
                  <c:v>0.887282238562898</c:v>
                </c:pt>
                <c:pt idx="5">
                  <c:v>0.84982480382964</c:v>
                </c:pt>
                <c:pt idx="6">
                  <c:v>0.809801115333366</c:v>
                </c:pt>
                <c:pt idx="7">
                  <c:v>0.76049943246311</c:v>
                </c:pt>
                <c:pt idx="8">
                  <c:v>0.710161377880867</c:v>
                </c:pt>
                <c:pt idx="9">
                  <c:v>0.658392143315402</c:v>
                </c:pt>
                <c:pt idx="10">
                  <c:v>0.602773528105414</c:v>
                </c:pt>
                <c:pt idx="11">
                  <c:v>0.546661402556384</c:v>
                </c:pt>
                <c:pt idx="12">
                  <c:v>0.49193110595667</c:v>
                </c:pt>
                <c:pt idx="13">
                  <c:v>0.439174850713122</c:v>
                </c:pt>
                <c:pt idx="14">
                  <c:v>0.387208212012042</c:v>
                </c:pt>
                <c:pt idx="15">
                  <c:v>0.339288358091102</c:v>
                </c:pt>
                <c:pt idx="16">
                  <c:v>0.296056852391058</c:v>
                </c:pt>
                <c:pt idx="17">
                  <c:v>0.256526674233825</c:v>
                </c:pt>
                <c:pt idx="18">
                  <c:v>0.221980950500913</c:v>
                </c:pt>
                <c:pt idx="19">
                  <c:v>0.190791097073484</c:v>
                </c:pt>
                <c:pt idx="20">
                  <c:v>0.163894783595716</c:v>
                </c:pt>
                <c:pt idx="21">
                  <c:v>0.140255638355624</c:v>
                </c:pt>
                <c:pt idx="22">
                  <c:v>0.121255490302522</c:v>
                </c:pt>
                <c:pt idx="23">
                  <c:v>0.105561861520999</c:v>
                </c:pt>
                <c:pt idx="24">
                  <c:v>0.0919409761634506</c:v>
                </c:pt>
                <c:pt idx="25">
                  <c:v>0.0810343976706312</c:v>
                </c:pt>
                <c:pt idx="26">
                  <c:v>0.0721512115678823</c:v>
                </c:pt>
                <c:pt idx="27">
                  <c:v>0.0651433647534916</c:v>
                </c:pt>
                <c:pt idx="28">
                  <c:v>0.0593692937867048</c:v>
                </c:pt>
                <c:pt idx="29">
                  <c:v>0.0550264028031387</c:v>
                </c:pt>
                <c:pt idx="30">
                  <c:v>0.0513250752603267</c:v>
                </c:pt>
                <c:pt idx="31">
                  <c:v>0.0488081725312145</c:v>
                </c:pt>
                <c:pt idx="32">
                  <c:v>0.0467354291072398</c:v>
                </c:pt>
                <c:pt idx="33">
                  <c:v>0.0451068449884025</c:v>
                </c:pt>
                <c:pt idx="34">
                  <c:v>0.0437743670729902</c:v>
                </c:pt>
                <c:pt idx="35">
                  <c:v>0.042787346394907</c:v>
                </c:pt>
                <c:pt idx="36">
                  <c:v>0.042195133988057</c:v>
                </c:pt>
                <c:pt idx="37">
                  <c:v>0.0418003257168238</c:v>
                </c:pt>
                <c:pt idx="38">
                  <c:v>0.0414548684794946</c:v>
                </c:pt>
                <c:pt idx="39">
                  <c:v>0.0408626560726447</c:v>
                </c:pt>
                <c:pt idx="40">
                  <c:v>0.0406652519370281</c:v>
                </c:pt>
                <c:pt idx="41">
                  <c:v>0.0402704436657948</c:v>
                </c:pt>
                <c:pt idx="42">
                  <c:v>0.0404184967675073</c:v>
                </c:pt>
                <c:pt idx="43">
                  <c:v>0.0402210926318906</c:v>
                </c:pt>
                <c:pt idx="44">
                  <c:v>0.0400730395301781</c:v>
                </c:pt>
                <c:pt idx="45">
                  <c:v>0.0399743374623698</c:v>
                </c:pt>
                <c:pt idx="46">
                  <c:v>0.0400730395301781</c:v>
                </c:pt>
                <c:pt idx="47">
                  <c:v>0.039727582292849</c:v>
                </c:pt>
                <c:pt idx="48">
                  <c:v>0.0395795291911365</c:v>
                </c:pt>
                <c:pt idx="49">
                  <c:v>0.0396782312589449</c:v>
                </c:pt>
                <c:pt idx="50">
                  <c:v>0.0396782312589449</c:v>
                </c:pt>
                <c:pt idx="51">
                  <c:v>0.0395301781572324</c:v>
                </c:pt>
                <c:pt idx="52">
                  <c:v>0.0396288802250407</c:v>
                </c:pt>
                <c:pt idx="53">
                  <c:v>0.0394808271233282</c:v>
                </c:pt>
                <c:pt idx="54">
                  <c:v>0.0394808271233282</c:v>
                </c:pt>
                <c:pt idx="55">
                  <c:v>0.0396288802250407</c:v>
                </c:pt>
                <c:pt idx="56">
                  <c:v>0.0395301781572324</c:v>
                </c:pt>
                <c:pt idx="57">
                  <c:v>0.0393821250555199</c:v>
                </c:pt>
                <c:pt idx="58">
                  <c:v>0.0393821250555199</c:v>
                </c:pt>
                <c:pt idx="59">
                  <c:v>0.0393327740216157</c:v>
                </c:pt>
                <c:pt idx="60">
                  <c:v>0.0393821250555199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2'!$AE$7:$AE$67</c:f>
              <c:numCache>
                <c:formatCode>0.000_ </c:formatCode>
                <c:ptCount val="61"/>
                <c:pt idx="0">
                  <c:v>1.0</c:v>
                </c:pt>
                <c:pt idx="1">
                  <c:v>0.943891004980955</c:v>
                </c:pt>
                <c:pt idx="2">
                  <c:v>0.930901455220236</c:v>
                </c:pt>
                <c:pt idx="3">
                  <c:v>0.912979783181951</c:v>
                </c:pt>
                <c:pt idx="4">
                  <c:v>0.883435882410392</c:v>
                </c:pt>
                <c:pt idx="5">
                  <c:v>0.84852036331673</c:v>
                </c:pt>
                <c:pt idx="6">
                  <c:v>0.804814923332357</c:v>
                </c:pt>
                <c:pt idx="7">
                  <c:v>0.759839828108214</c:v>
                </c:pt>
                <c:pt idx="8">
                  <c:v>0.71037210665104</c:v>
                </c:pt>
                <c:pt idx="9">
                  <c:v>0.656948920793046</c:v>
                </c:pt>
                <c:pt idx="10">
                  <c:v>0.600205098154117</c:v>
                </c:pt>
                <c:pt idx="11">
                  <c:v>0.546000585994726</c:v>
                </c:pt>
                <c:pt idx="12">
                  <c:v>0.49189373962301</c:v>
                </c:pt>
                <c:pt idx="13">
                  <c:v>0.436663736693036</c:v>
                </c:pt>
                <c:pt idx="14">
                  <c:v>0.387147182342026</c:v>
                </c:pt>
                <c:pt idx="15">
                  <c:v>0.338363121398574</c:v>
                </c:pt>
                <c:pt idx="16">
                  <c:v>0.296317999804668</c:v>
                </c:pt>
                <c:pt idx="17">
                  <c:v>0.255933196601231</c:v>
                </c:pt>
                <c:pt idx="18">
                  <c:v>0.220431682781522</c:v>
                </c:pt>
                <c:pt idx="19">
                  <c:v>0.189471628088681</c:v>
                </c:pt>
                <c:pt idx="20">
                  <c:v>0.162808868053521</c:v>
                </c:pt>
                <c:pt idx="21">
                  <c:v>0.13995507373767</c:v>
                </c:pt>
                <c:pt idx="22">
                  <c:v>0.120275417521242</c:v>
                </c:pt>
                <c:pt idx="23">
                  <c:v>0.104502392811798</c:v>
                </c:pt>
                <c:pt idx="24">
                  <c:v>0.090975681218869</c:v>
                </c:pt>
                <c:pt idx="25">
                  <c:v>0.0804277761500146</c:v>
                </c:pt>
                <c:pt idx="26">
                  <c:v>0.0714425236839535</c:v>
                </c:pt>
                <c:pt idx="27">
                  <c:v>0.0644594198652212</c:v>
                </c:pt>
                <c:pt idx="28">
                  <c:v>0.058843637073933</c:v>
                </c:pt>
                <c:pt idx="29">
                  <c:v>0.0547416739916007</c:v>
                </c:pt>
                <c:pt idx="30">
                  <c:v>0.0509815411661295</c:v>
                </c:pt>
                <c:pt idx="31">
                  <c:v>0.0484422306865905</c:v>
                </c:pt>
                <c:pt idx="32">
                  <c:v>0.0466354136146108</c:v>
                </c:pt>
                <c:pt idx="33">
                  <c:v>0.044975095224143</c:v>
                </c:pt>
                <c:pt idx="34">
                  <c:v>0.043803105772048</c:v>
                </c:pt>
                <c:pt idx="35">
                  <c:v>0.0430706123644887</c:v>
                </c:pt>
                <c:pt idx="36">
                  <c:v>0.0422892860630921</c:v>
                </c:pt>
                <c:pt idx="37">
                  <c:v>0.0415567926555328</c:v>
                </c:pt>
                <c:pt idx="38">
                  <c:v>0.0413614610801836</c:v>
                </c:pt>
                <c:pt idx="39">
                  <c:v>0.0410684637171599</c:v>
                </c:pt>
                <c:pt idx="40">
                  <c:v>0.0407266334602989</c:v>
                </c:pt>
                <c:pt idx="41">
                  <c:v>0.040580134778787</c:v>
                </c:pt>
                <c:pt idx="42">
                  <c:v>0.040238304521926</c:v>
                </c:pt>
                <c:pt idx="43">
                  <c:v>0.0403848032034378</c:v>
                </c:pt>
                <c:pt idx="44">
                  <c:v>0.0402871374157632</c:v>
                </c:pt>
                <c:pt idx="45">
                  <c:v>0.0399453071589022</c:v>
                </c:pt>
                <c:pt idx="46">
                  <c:v>0.0398964742650649</c:v>
                </c:pt>
                <c:pt idx="47">
                  <c:v>0.0399453071589022</c:v>
                </c:pt>
                <c:pt idx="48">
                  <c:v>0.0399941400527395</c:v>
                </c:pt>
                <c:pt idx="49">
                  <c:v>0.0398964742650649</c:v>
                </c:pt>
                <c:pt idx="50">
                  <c:v>0.0398476413712276</c:v>
                </c:pt>
                <c:pt idx="51">
                  <c:v>0.0398476413712276</c:v>
                </c:pt>
                <c:pt idx="52">
                  <c:v>0.0399941400527395</c:v>
                </c:pt>
                <c:pt idx="53">
                  <c:v>0.0398476413712276</c:v>
                </c:pt>
                <c:pt idx="54">
                  <c:v>0.0396034769020412</c:v>
                </c:pt>
                <c:pt idx="55">
                  <c:v>0.0395546440082039</c:v>
                </c:pt>
                <c:pt idx="56">
                  <c:v>0.0395546440082039</c:v>
                </c:pt>
                <c:pt idx="57">
                  <c:v>0.0394081453266921</c:v>
                </c:pt>
                <c:pt idx="58">
                  <c:v>0.0393104795390175</c:v>
                </c:pt>
                <c:pt idx="59">
                  <c:v>0.0393593124328548</c:v>
                </c:pt>
                <c:pt idx="60">
                  <c:v>0.0393593124328548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2'!$AF$7:$AF$67</c:f>
              <c:numCache>
                <c:formatCode>0.000_ </c:formatCode>
                <c:ptCount val="61"/>
                <c:pt idx="0">
                  <c:v>1.0</c:v>
                </c:pt>
                <c:pt idx="1">
                  <c:v>0.949204165847907</c:v>
                </c:pt>
                <c:pt idx="2">
                  <c:v>0.93314010611122</c:v>
                </c:pt>
                <c:pt idx="3">
                  <c:v>0.913833759088229</c:v>
                </c:pt>
                <c:pt idx="4">
                  <c:v>0.887404205148359</c:v>
                </c:pt>
                <c:pt idx="5">
                  <c:v>0.850560031440361</c:v>
                </c:pt>
                <c:pt idx="6">
                  <c:v>0.80654352525054</c:v>
                </c:pt>
                <c:pt idx="7">
                  <c:v>0.762232265671055</c:v>
                </c:pt>
                <c:pt idx="8">
                  <c:v>0.71251719394773</c:v>
                </c:pt>
                <c:pt idx="9">
                  <c:v>0.659461583808214</c:v>
                </c:pt>
                <c:pt idx="10">
                  <c:v>0.602967184122617</c:v>
                </c:pt>
                <c:pt idx="11">
                  <c:v>0.548241304775005</c:v>
                </c:pt>
                <c:pt idx="12">
                  <c:v>0.494055806641776</c:v>
                </c:pt>
                <c:pt idx="13">
                  <c:v>0.440656317547652</c:v>
                </c:pt>
                <c:pt idx="14">
                  <c:v>0.388828846531735</c:v>
                </c:pt>
                <c:pt idx="15">
                  <c:v>0.342012183140106</c:v>
                </c:pt>
                <c:pt idx="16">
                  <c:v>0.297848300255453</c:v>
                </c:pt>
                <c:pt idx="17">
                  <c:v>0.259628610729023</c:v>
                </c:pt>
                <c:pt idx="18">
                  <c:v>0.223717822754962</c:v>
                </c:pt>
                <c:pt idx="19">
                  <c:v>0.19222833562586</c:v>
                </c:pt>
                <c:pt idx="20">
                  <c:v>0.165160149341717</c:v>
                </c:pt>
                <c:pt idx="21">
                  <c:v>0.142267636077815</c:v>
                </c:pt>
                <c:pt idx="22">
                  <c:v>0.122715661230104</c:v>
                </c:pt>
                <c:pt idx="23">
                  <c:v>0.106258596973865</c:v>
                </c:pt>
                <c:pt idx="24">
                  <c:v>0.093092945568874</c:v>
                </c:pt>
                <c:pt idx="25">
                  <c:v>0.0820396934564747</c:v>
                </c:pt>
                <c:pt idx="26">
                  <c:v>0.0733444684613873</c:v>
                </c:pt>
                <c:pt idx="27">
                  <c:v>0.0660738848496758</c:v>
                </c:pt>
                <c:pt idx="28">
                  <c:v>0.0606209471408921</c:v>
                </c:pt>
                <c:pt idx="29">
                  <c:v>0.0558066417763804</c:v>
                </c:pt>
                <c:pt idx="30">
                  <c:v>0.0525643544900766</c:v>
                </c:pt>
                <c:pt idx="31">
                  <c:v>0.0496659461583808</c:v>
                </c:pt>
                <c:pt idx="32">
                  <c:v>0.047357044606013</c:v>
                </c:pt>
                <c:pt idx="33">
                  <c:v>0.046178031047357</c:v>
                </c:pt>
                <c:pt idx="34">
                  <c:v>0.0448025152289251</c:v>
                </c:pt>
                <c:pt idx="35">
                  <c:v>0.0437217528001572</c:v>
                </c:pt>
                <c:pt idx="36">
                  <c:v>0.0431813715857732</c:v>
                </c:pt>
                <c:pt idx="37">
                  <c:v>0.0428866181961092</c:v>
                </c:pt>
                <c:pt idx="38">
                  <c:v>0.0420514835920613</c:v>
                </c:pt>
                <c:pt idx="39">
                  <c:v>0.0416584790725093</c:v>
                </c:pt>
                <c:pt idx="40">
                  <c:v>0.0418549813322853</c:v>
                </c:pt>
                <c:pt idx="41">
                  <c:v>0.0415602279426213</c:v>
                </c:pt>
                <c:pt idx="42">
                  <c:v>0.0414619768127333</c:v>
                </c:pt>
                <c:pt idx="43">
                  <c:v>0.0411672234230694</c:v>
                </c:pt>
                <c:pt idx="44">
                  <c:v>0.0409215955983494</c:v>
                </c:pt>
                <c:pt idx="45">
                  <c:v>0.0410689722931814</c:v>
                </c:pt>
                <c:pt idx="46">
                  <c:v>0.0407250933385734</c:v>
                </c:pt>
                <c:pt idx="47">
                  <c:v>0.0405777166437414</c:v>
                </c:pt>
                <c:pt idx="48">
                  <c:v>0.0408724700334054</c:v>
                </c:pt>
                <c:pt idx="49">
                  <c:v>0.0405777166437414</c:v>
                </c:pt>
                <c:pt idx="50">
                  <c:v>0.0405285910787974</c:v>
                </c:pt>
                <c:pt idx="51">
                  <c:v>0.0407742189035174</c:v>
                </c:pt>
                <c:pt idx="52">
                  <c:v>0.0404303399489094</c:v>
                </c:pt>
                <c:pt idx="53">
                  <c:v>0.0403320888190214</c:v>
                </c:pt>
                <c:pt idx="54">
                  <c:v>0.0406759677736294</c:v>
                </c:pt>
                <c:pt idx="55">
                  <c:v>0.0404794655138534</c:v>
                </c:pt>
                <c:pt idx="56">
                  <c:v>0.0403320888190214</c:v>
                </c:pt>
                <c:pt idx="57">
                  <c:v>0.0402829632540774</c:v>
                </c:pt>
                <c:pt idx="58">
                  <c:v>0.0405285910787974</c:v>
                </c:pt>
                <c:pt idx="59">
                  <c:v>0.0402338376891334</c:v>
                </c:pt>
                <c:pt idx="60">
                  <c:v>0.0402338376891334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2'!$AG$7:$AG$67</c:f>
              <c:numCache>
                <c:formatCode>0.000_ </c:formatCode>
                <c:ptCount val="61"/>
                <c:pt idx="0">
                  <c:v>1.0</c:v>
                </c:pt>
                <c:pt idx="1">
                  <c:v>0.945310976798596</c:v>
                </c:pt>
                <c:pt idx="2">
                  <c:v>0.935757457594073</c:v>
                </c:pt>
                <c:pt idx="3">
                  <c:v>0.914164554494053</c:v>
                </c:pt>
                <c:pt idx="4">
                  <c:v>0.885114057321115</c:v>
                </c:pt>
                <c:pt idx="5">
                  <c:v>0.84680249561318</c:v>
                </c:pt>
                <c:pt idx="6">
                  <c:v>0.806541236108403</c:v>
                </c:pt>
                <c:pt idx="7">
                  <c:v>0.75989471631897</c:v>
                </c:pt>
                <c:pt idx="8">
                  <c:v>0.709543770715539</c:v>
                </c:pt>
                <c:pt idx="9">
                  <c:v>0.655927081302398</c:v>
                </c:pt>
                <c:pt idx="10">
                  <c:v>0.599288360304153</c:v>
                </c:pt>
                <c:pt idx="11">
                  <c:v>0.544453109767986</c:v>
                </c:pt>
                <c:pt idx="12">
                  <c:v>0.488009358549425</c:v>
                </c:pt>
                <c:pt idx="13">
                  <c:v>0.434587638915968</c:v>
                </c:pt>
                <c:pt idx="14">
                  <c:v>0.383651783973484</c:v>
                </c:pt>
                <c:pt idx="15">
                  <c:v>0.335591733281341</c:v>
                </c:pt>
                <c:pt idx="16">
                  <c:v>0.292552154416065</c:v>
                </c:pt>
                <c:pt idx="17">
                  <c:v>0.252583349580815</c:v>
                </c:pt>
                <c:pt idx="18">
                  <c:v>0.217342561902905</c:v>
                </c:pt>
                <c:pt idx="19">
                  <c:v>0.186342366933125</c:v>
                </c:pt>
                <c:pt idx="20">
                  <c:v>0.159923961785923</c:v>
                </c:pt>
                <c:pt idx="21">
                  <c:v>0.13677130044843</c:v>
                </c:pt>
                <c:pt idx="22">
                  <c:v>0.117907974263989</c:v>
                </c:pt>
                <c:pt idx="23">
                  <c:v>0.102261649444336</c:v>
                </c:pt>
                <c:pt idx="24">
                  <c:v>0.0889549619808929</c:v>
                </c:pt>
                <c:pt idx="25">
                  <c:v>0.078524078767791</c:v>
                </c:pt>
                <c:pt idx="26">
                  <c:v>0.0704328329108988</c:v>
                </c:pt>
                <c:pt idx="27">
                  <c:v>0.0632676935075063</c:v>
                </c:pt>
                <c:pt idx="28">
                  <c:v>0.0579547670111133</c:v>
                </c:pt>
                <c:pt idx="29">
                  <c:v>0.0538116591928251</c:v>
                </c:pt>
                <c:pt idx="30">
                  <c:v>0.0505459153831156</c:v>
                </c:pt>
                <c:pt idx="31">
                  <c:v>0.0478163384675375</c:v>
                </c:pt>
                <c:pt idx="32">
                  <c:v>0.0461103528953012</c:v>
                </c:pt>
                <c:pt idx="33">
                  <c:v>0.0449405342171963</c:v>
                </c:pt>
                <c:pt idx="34">
                  <c:v>0.0437707155390914</c:v>
                </c:pt>
                <c:pt idx="35">
                  <c:v>0.0427471241957496</c:v>
                </c:pt>
                <c:pt idx="36">
                  <c:v>0.0424059270813024</c:v>
                </c:pt>
                <c:pt idx="37">
                  <c:v>0.0417722752973289</c:v>
                </c:pt>
                <c:pt idx="38">
                  <c:v>0.0416747904074868</c:v>
                </c:pt>
                <c:pt idx="39">
                  <c:v>0.0410411386235133</c:v>
                </c:pt>
                <c:pt idx="40">
                  <c:v>0.0406999415090661</c:v>
                </c:pt>
                <c:pt idx="41">
                  <c:v>0.0406999415090661</c:v>
                </c:pt>
                <c:pt idx="42">
                  <c:v>0.040602456619224</c:v>
                </c:pt>
                <c:pt idx="43">
                  <c:v>0.0407974263989082</c:v>
                </c:pt>
                <c:pt idx="44">
                  <c:v>0.0404074868395399</c:v>
                </c:pt>
                <c:pt idx="45">
                  <c:v>0.0401150321700136</c:v>
                </c:pt>
                <c:pt idx="46">
                  <c:v>0.0403587443946188</c:v>
                </c:pt>
                <c:pt idx="47">
                  <c:v>0.0400662897250926</c:v>
                </c:pt>
                <c:pt idx="48">
                  <c:v>0.0401637746149347</c:v>
                </c:pt>
                <c:pt idx="49">
                  <c:v>0.0400662897250926</c:v>
                </c:pt>
                <c:pt idx="50">
                  <c:v>0.0400175472801716</c:v>
                </c:pt>
                <c:pt idx="51">
                  <c:v>0.0399200623903295</c:v>
                </c:pt>
                <c:pt idx="52">
                  <c:v>0.0401150321700136</c:v>
                </c:pt>
                <c:pt idx="53">
                  <c:v>0.0400662897250926</c:v>
                </c:pt>
                <c:pt idx="54">
                  <c:v>0.0397738350555664</c:v>
                </c:pt>
                <c:pt idx="55">
                  <c:v>0.0398225775004874</c:v>
                </c:pt>
                <c:pt idx="56">
                  <c:v>0.0397250926106453</c:v>
                </c:pt>
                <c:pt idx="57">
                  <c:v>0.0397738350555664</c:v>
                </c:pt>
                <c:pt idx="58">
                  <c:v>0.0398225775004874</c:v>
                </c:pt>
                <c:pt idx="59">
                  <c:v>0.0397738350555664</c:v>
                </c:pt>
                <c:pt idx="60">
                  <c:v>0.0396276077208033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8447904"/>
        <c:axId val="-1108444704"/>
      </c:scatterChart>
      <c:valAx>
        <c:axId val="-110844790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8444704"/>
        <c:crosses val="autoZero"/>
        <c:crossBetween val="midCat"/>
      </c:valAx>
      <c:valAx>
        <c:axId val="-110844470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084479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1504057860536"/>
          <c:y val="0.132899042268673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2'!$AH$7:$AH$67</c:f>
              <c:numCache>
                <c:formatCode>0.000_ </c:formatCode>
                <c:ptCount val="61"/>
                <c:pt idx="0">
                  <c:v>1.0</c:v>
                </c:pt>
                <c:pt idx="1">
                  <c:v>0.954104973191008</c:v>
                </c:pt>
                <c:pt idx="2">
                  <c:v>0.937527669831276</c:v>
                </c:pt>
                <c:pt idx="3">
                  <c:v>0.917703772935216</c:v>
                </c:pt>
                <c:pt idx="4">
                  <c:v>0.889074720842147</c:v>
                </c:pt>
                <c:pt idx="5">
                  <c:v>0.852722711397511</c:v>
                </c:pt>
                <c:pt idx="6">
                  <c:v>0.812140292193418</c:v>
                </c:pt>
                <c:pt idx="7">
                  <c:v>0.762359191303065</c:v>
                </c:pt>
                <c:pt idx="8">
                  <c:v>0.713168380146588</c:v>
                </c:pt>
                <c:pt idx="9">
                  <c:v>0.6585665797629</c:v>
                </c:pt>
                <c:pt idx="10">
                  <c:v>0.6027350091003</c:v>
                </c:pt>
                <c:pt idx="11">
                  <c:v>0.545722858969944</c:v>
                </c:pt>
                <c:pt idx="12">
                  <c:v>0.489743715873875</c:v>
                </c:pt>
                <c:pt idx="13">
                  <c:v>0.436716021447194</c:v>
                </c:pt>
                <c:pt idx="14">
                  <c:v>0.385311623788676</c:v>
                </c:pt>
                <c:pt idx="15">
                  <c:v>0.335678095331792</c:v>
                </c:pt>
                <c:pt idx="16">
                  <c:v>0.292832898814501</c:v>
                </c:pt>
                <c:pt idx="17">
                  <c:v>0.253234295833538</c:v>
                </c:pt>
                <c:pt idx="18">
                  <c:v>0.218259629101284</c:v>
                </c:pt>
                <c:pt idx="19">
                  <c:v>0.186285601849574</c:v>
                </c:pt>
                <c:pt idx="20">
                  <c:v>0.160263662747799</c:v>
                </c:pt>
                <c:pt idx="21">
                  <c:v>0.137340744748881</c:v>
                </c:pt>
                <c:pt idx="22">
                  <c:v>0.118697427320577</c:v>
                </c:pt>
                <c:pt idx="23">
                  <c:v>0.102661222883565</c:v>
                </c:pt>
                <c:pt idx="24">
                  <c:v>0.0897732303605686</c:v>
                </c:pt>
                <c:pt idx="25">
                  <c:v>0.0790988243396134</c:v>
                </c:pt>
                <c:pt idx="26">
                  <c:v>0.0706380048206995</c:v>
                </c:pt>
                <c:pt idx="27">
                  <c:v>0.0638988636922623</c:v>
                </c:pt>
                <c:pt idx="28">
                  <c:v>0.0584878744650499</c:v>
                </c:pt>
                <c:pt idx="29">
                  <c:v>0.0542082738944365</c:v>
                </c:pt>
                <c:pt idx="30">
                  <c:v>0.0510108711692656</c:v>
                </c:pt>
                <c:pt idx="31">
                  <c:v>0.0485513306114418</c:v>
                </c:pt>
                <c:pt idx="32">
                  <c:v>0.0467312705986522</c:v>
                </c:pt>
                <c:pt idx="33">
                  <c:v>0.045058783019332</c:v>
                </c:pt>
                <c:pt idx="34">
                  <c:v>0.0442225392296719</c:v>
                </c:pt>
                <c:pt idx="35">
                  <c:v>0.0431403413842294</c:v>
                </c:pt>
                <c:pt idx="36">
                  <c:v>0.0425500516503517</c:v>
                </c:pt>
                <c:pt idx="37">
                  <c:v>0.0422057159722564</c:v>
                </c:pt>
                <c:pt idx="38">
                  <c:v>0.0416646170495351</c:v>
                </c:pt>
                <c:pt idx="39">
                  <c:v>0.0415170446160657</c:v>
                </c:pt>
                <c:pt idx="40">
                  <c:v>0.0411235181268139</c:v>
                </c:pt>
                <c:pt idx="41">
                  <c:v>0.0411235181268139</c:v>
                </c:pt>
                <c:pt idx="42">
                  <c:v>0.0412218997491269</c:v>
                </c:pt>
                <c:pt idx="43">
                  <c:v>0.0405332283929362</c:v>
                </c:pt>
                <c:pt idx="44">
                  <c:v>0.0405824192040927</c:v>
                </c:pt>
                <c:pt idx="45">
                  <c:v>0.0406808008264056</c:v>
                </c:pt>
                <c:pt idx="46">
                  <c:v>0.0405332283929362</c:v>
                </c:pt>
                <c:pt idx="47">
                  <c:v>0.0403856559594668</c:v>
                </c:pt>
                <c:pt idx="48">
                  <c:v>0.0402872743371538</c:v>
                </c:pt>
                <c:pt idx="49">
                  <c:v>0.0401397019036844</c:v>
                </c:pt>
                <c:pt idx="50">
                  <c:v>0.0401888927148409</c:v>
                </c:pt>
                <c:pt idx="51">
                  <c:v>0.0400413202813714</c:v>
                </c:pt>
                <c:pt idx="52">
                  <c:v>0.0401888927148409</c:v>
                </c:pt>
                <c:pt idx="53">
                  <c:v>0.0400905110925279</c:v>
                </c:pt>
                <c:pt idx="54">
                  <c:v>0.0400413202813714</c:v>
                </c:pt>
                <c:pt idx="55">
                  <c:v>0.039992129470215</c:v>
                </c:pt>
                <c:pt idx="56">
                  <c:v>0.0400905110925279</c:v>
                </c:pt>
                <c:pt idx="57">
                  <c:v>0.0400413202813714</c:v>
                </c:pt>
                <c:pt idx="58">
                  <c:v>0.039893747847902</c:v>
                </c:pt>
                <c:pt idx="59">
                  <c:v>0.0399429386590585</c:v>
                </c:pt>
                <c:pt idx="60">
                  <c:v>0.0398445570367455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2'!$AI$7:$AI$67</c:f>
              <c:numCache>
                <c:formatCode>0.000_ </c:formatCode>
                <c:ptCount val="61"/>
                <c:pt idx="0">
                  <c:v>1.0</c:v>
                </c:pt>
                <c:pt idx="1">
                  <c:v>0.946442687747036</c:v>
                </c:pt>
                <c:pt idx="2">
                  <c:v>0.932509881422925</c:v>
                </c:pt>
                <c:pt idx="3">
                  <c:v>0.911067193675889</c:v>
                </c:pt>
                <c:pt idx="4">
                  <c:v>0.880731225296443</c:v>
                </c:pt>
                <c:pt idx="5">
                  <c:v>0.844268774703557</c:v>
                </c:pt>
                <c:pt idx="6">
                  <c:v>0.80296442687747</c:v>
                </c:pt>
                <c:pt idx="7">
                  <c:v>0.75449604743083</c:v>
                </c:pt>
                <c:pt idx="8">
                  <c:v>0.703853754940711</c:v>
                </c:pt>
                <c:pt idx="9">
                  <c:v>0.648863636363636</c:v>
                </c:pt>
                <c:pt idx="10">
                  <c:v>0.594021739130435</c:v>
                </c:pt>
                <c:pt idx="11">
                  <c:v>0.538735177865613</c:v>
                </c:pt>
                <c:pt idx="12">
                  <c:v>0.483152173913043</c:v>
                </c:pt>
                <c:pt idx="13">
                  <c:v>0.429990118577075</c:v>
                </c:pt>
                <c:pt idx="14">
                  <c:v>0.378458498023715</c:v>
                </c:pt>
                <c:pt idx="15">
                  <c:v>0.332361660079051</c:v>
                </c:pt>
                <c:pt idx="16">
                  <c:v>0.288389328063241</c:v>
                </c:pt>
                <c:pt idx="17">
                  <c:v>0.249308300395257</c:v>
                </c:pt>
                <c:pt idx="18">
                  <c:v>0.214673913043478</c:v>
                </c:pt>
                <c:pt idx="19">
                  <c:v>0.183843873517787</c:v>
                </c:pt>
                <c:pt idx="20">
                  <c:v>0.157905138339921</c:v>
                </c:pt>
                <c:pt idx="21">
                  <c:v>0.135227272727273</c:v>
                </c:pt>
                <c:pt idx="22">
                  <c:v>0.116749011857708</c:v>
                </c:pt>
                <c:pt idx="23">
                  <c:v>0.10098814229249</c:v>
                </c:pt>
                <c:pt idx="24">
                  <c:v>0.0883893280632411</c:v>
                </c:pt>
                <c:pt idx="25">
                  <c:v>0.0782608695652174</c:v>
                </c:pt>
                <c:pt idx="26">
                  <c:v>0.0695652173913043</c:v>
                </c:pt>
                <c:pt idx="27">
                  <c:v>0.062895256916996</c:v>
                </c:pt>
                <c:pt idx="28">
                  <c:v>0.0576086956521739</c:v>
                </c:pt>
                <c:pt idx="29">
                  <c:v>0.0536067193675889</c:v>
                </c:pt>
                <c:pt idx="30">
                  <c:v>0.0503458498023715</c:v>
                </c:pt>
                <c:pt idx="31">
                  <c:v>0.0481225296442688</c:v>
                </c:pt>
                <c:pt idx="32">
                  <c:v>0.045998023715415</c:v>
                </c:pt>
                <c:pt idx="33">
                  <c:v>0.0446146245059288</c:v>
                </c:pt>
                <c:pt idx="34">
                  <c:v>0.0435276679841897</c:v>
                </c:pt>
                <c:pt idx="35">
                  <c:v>0.0426877470355731</c:v>
                </c:pt>
                <c:pt idx="36">
                  <c:v>0.0421936758893281</c:v>
                </c:pt>
                <c:pt idx="37">
                  <c:v>0.041600790513834</c:v>
                </c:pt>
                <c:pt idx="38">
                  <c:v>0.0412549407114624</c:v>
                </c:pt>
                <c:pt idx="39">
                  <c:v>0.0410079051383399</c:v>
                </c:pt>
                <c:pt idx="40">
                  <c:v>0.0411561264822134</c:v>
                </c:pt>
                <c:pt idx="41">
                  <c:v>0.0408596837944664</c:v>
                </c:pt>
                <c:pt idx="42">
                  <c:v>0.0406620553359684</c:v>
                </c:pt>
                <c:pt idx="43">
                  <c:v>0.0405632411067194</c:v>
                </c:pt>
                <c:pt idx="44">
                  <c:v>0.0401185770750988</c:v>
                </c:pt>
                <c:pt idx="45">
                  <c:v>0.0401679841897233</c:v>
                </c:pt>
                <c:pt idx="46">
                  <c:v>0.0401185770750988</c:v>
                </c:pt>
                <c:pt idx="47">
                  <c:v>0.0402173913043478</c:v>
                </c:pt>
                <c:pt idx="48">
                  <c:v>0.0402667984189723</c:v>
                </c:pt>
                <c:pt idx="49">
                  <c:v>0.0399209486166008</c:v>
                </c:pt>
                <c:pt idx="50">
                  <c:v>0.0399209486166008</c:v>
                </c:pt>
                <c:pt idx="51">
                  <c:v>0.0396739130434783</c:v>
                </c:pt>
                <c:pt idx="52">
                  <c:v>0.0398221343873518</c:v>
                </c:pt>
                <c:pt idx="53">
                  <c:v>0.0400197628458498</c:v>
                </c:pt>
                <c:pt idx="54">
                  <c:v>0.0397233201581028</c:v>
                </c:pt>
                <c:pt idx="55">
                  <c:v>0.0398221343873518</c:v>
                </c:pt>
                <c:pt idx="56">
                  <c:v>0.0395256916996047</c:v>
                </c:pt>
                <c:pt idx="57">
                  <c:v>0.0397727272727273</c:v>
                </c:pt>
                <c:pt idx="58">
                  <c:v>0.0394762845849802</c:v>
                </c:pt>
                <c:pt idx="59">
                  <c:v>0.0396245059288537</c:v>
                </c:pt>
                <c:pt idx="60">
                  <c:v>0.0396739130434783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2'!$AJ$7:$AJ$67</c:f>
              <c:numCache>
                <c:formatCode>0.000_ </c:formatCode>
                <c:ptCount val="61"/>
                <c:pt idx="0">
                  <c:v>1.0</c:v>
                </c:pt>
                <c:pt idx="1">
                  <c:v>0.948953522649111</c:v>
                </c:pt>
                <c:pt idx="2">
                  <c:v>0.933575709934165</c:v>
                </c:pt>
                <c:pt idx="3">
                  <c:v>0.90797877567063</c:v>
                </c:pt>
                <c:pt idx="4">
                  <c:v>0.88105532082146</c:v>
                </c:pt>
                <c:pt idx="5">
                  <c:v>0.843470570895156</c:v>
                </c:pt>
                <c:pt idx="6">
                  <c:v>0.799744521961285</c:v>
                </c:pt>
                <c:pt idx="7">
                  <c:v>0.749828043627788</c:v>
                </c:pt>
                <c:pt idx="8">
                  <c:v>0.699223739805443</c:v>
                </c:pt>
                <c:pt idx="9">
                  <c:v>0.642920310504078</c:v>
                </c:pt>
                <c:pt idx="10">
                  <c:v>0.586960793947136</c:v>
                </c:pt>
                <c:pt idx="11">
                  <c:v>0.530755625429891</c:v>
                </c:pt>
                <c:pt idx="12">
                  <c:v>0.473322197111133</c:v>
                </c:pt>
                <c:pt idx="13">
                  <c:v>0.42011398250958</c:v>
                </c:pt>
                <c:pt idx="14">
                  <c:v>0.368625331630146</c:v>
                </c:pt>
                <c:pt idx="15">
                  <c:v>0.321460155252039</c:v>
                </c:pt>
                <c:pt idx="16">
                  <c:v>0.277291932789624</c:v>
                </c:pt>
                <c:pt idx="17">
                  <c:v>0.238970226982411</c:v>
                </c:pt>
                <c:pt idx="18">
                  <c:v>0.205119386852707</c:v>
                </c:pt>
                <c:pt idx="19">
                  <c:v>0.175592021224329</c:v>
                </c:pt>
                <c:pt idx="20">
                  <c:v>0.149847695784612</c:v>
                </c:pt>
                <c:pt idx="21">
                  <c:v>0.127788149749435</c:v>
                </c:pt>
                <c:pt idx="22">
                  <c:v>0.110002947823524</c:v>
                </c:pt>
                <c:pt idx="23">
                  <c:v>0.095263830205365</c:v>
                </c:pt>
                <c:pt idx="24">
                  <c:v>0.0836690576790803</c:v>
                </c:pt>
                <c:pt idx="25">
                  <c:v>0.073793848874914</c:v>
                </c:pt>
                <c:pt idx="26">
                  <c:v>0.0661786381055321</c:v>
                </c:pt>
                <c:pt idx="27">
                  <c:v>0.0602829910582686</c:v>
                </c:pt>
                <c:pt idx="28">
                  <c:v>0.0555664734204579</c:v>
                </c:pt>
                <c:pt idx="29">
                  <c:v>0.0517834332317972</c:v>
                </c:pt>
                <c:pt idx="30">
                  <c:v>0.048983000884347</c:v>
                </c:pt>
                <c:pt idx="31">
                  <c:v>0.0469195244178048</c:v>
                </c:pt>
                <c:pt idx="32">
                  <c:v>0.0452490910877469</c:v>
                </c:pt>
                <c:pt idx="33">
                  <c:v>0.0442664832465363</c:v>
                </c:pt>
                <c:pt idx="34">
                  <c:v>0.0430873538370836</c:v>
                </c:pt>
                <c:pt idx="35">
                  <c:v>0.0423503979561757</c:v>
                </c:pt>
                <c:pt idx="36">
                  <c:v>0.0419573548196915</c:v>
                </c:pt>
                <c:pt idx="37">
                  <c:v>0.0414169205070256</c:v>
                </c:pt>
                <c:pt idx="38">
                  <c:v>0.0413677901149651</c:v>
                </c:pt>
                <c:pt idx="39">
                  <c:v>0.0411221381546625</c:v>
                </c:pt>
                <c:pt idx="40">
                  <c:v>0.0408273558022993</c:v>
                </c:pt>
                <c:pt idx="41">
                  <c:v>0.0406308342340572</c:v>
                </c:pt>
                <c:pt idx="42">
                  <c:v>0.0404834430578756</c:v>
                </c:pt>
                <c:pt idx="43">
                  <c:v>0.0404834430578756</c:v>
                </c:pt>
                <c:pt idx="44">
                  <c:v>0.0402869214896335</c:v>
                </c:pt>
                <c:pt idx="45">
                  <c:v>0.0404343126658151</c:v>
                </c:pt>
                <c:pt idx="46">
                  <c:v>0.0401395303134519</c:v>
                </c:pt>
                <c:pt idx="47">
                  <c:v>0.0401886607055124</c:v>
                </c:pt>
                <c:pt idx="48">
                  <c:v>0.0400412695293308</c:v>
                </c:pt>
                <c:pt idx="49">
                  <c:v>0.0400412695293308</c:v>
                </c:pt>
                <c:pt idx="50">
                  <c:v>0.0400903999213914</c:v>
                </c:pt>
                <c:pt idx="51">
                  <c:v>0.0400903999213914</c:v>
                </c:pt>
                <c:pt idx="52">
                  <c:v>0.0400903999213914</c:v>
                </c:pt>
                <c:pt idx="53">
                  <c:v>0.0396973567849071</c:v>
                </c:pt>
                <c:pt idx="54">
                  <c:v>0.0399430087452098</c:v>
                </c:pt>
                <c:pt idx="55">
                  <c:v>0.0396973567849071</c:v>
                </c:pt>
                <c:pt idx="56">
                  <c:v>0.0396973567849071</c:v>
                </c:pt>
                <c:pt idx="57">
                  <c:v>0.0397956175690282</c:v>
                </c:pt>
                <c:pt idx="58">
                  <c:v>0.0396973567849071</c:v>
                </c:pt>
                <c:pt idx="59">
                  <c:v>0.0395990960007861</c:v>
                </c:pt>
                <c:pt idx="60">
                  <c:v>0.0396973567849071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2'!$AK$7:$AK$67</c:f>
              <c:numCache>
                <c:formatCode>0.000_ </c:formatCode>
                <c:ptCount val="61"/>
                <c:pt idx="0">
                  <c:v>1.0</c:v>
                </c:pt>
                <c:pt idx="1">
                  <c:v>0.944081968005413</c:v>
                </c:pt>
                <c:pt idx="2">
                  <c:v>0.929437919868542</c:v>
                </c:pt>
                <c:pt idx="3">
                  <c:v>0.910975786573873</c:v>
                </c:pt>
                <c:pt idx="4">
                  <c:v>0.882412643178193</c:v>
                </c:pt>
                <c:pt idx="5">
                  <c:v>0.845295055821372</c:v>
                </c:pt>
                <c:pt idx="6">
                  <c:v>0.803344449277464</c:v>
                </c:pt>
                <c:pt idx="7">
                  <c:v>0.75830071045382</c:v>
                </c:pt>
                <c:pt idx="8">
                  <c:v>0.708423952443091</c:v>
                </c:pt>
                <c:pt idx="9">
                  <c:v>0.654100816780242</c:v>
                </c:pt>
                <c:pt idx="10">
                  <c:v>0.598327775361268</c:v>
                </c:pt>
                <c:pt idx="11">
                  <c:v>0.543424677395969</c:v>
                </c:pt>
                <c:pt idx="12">
                  <c:v>0.48852157943067</c:v>
                </c:pt>
                <c:pt idx="13">
                  <c:v>0.435890000483302</c:v>
                </c:pt>
                <c:pt idx="14">
                  <c:v>0.383451742303417</c:v>
                </c:pt>
                <c:pt idx="15">
                  <c:v>0.336378135421198</c:v>
                </c:pt>
                <c:pt idx="16">
                  <c:v>0.293509255231743</c:v>
                </c:pt>
                <c:pt idx="17">
                  <c:v>0.253636846938282</c:v>
                </c:pt>
                <c:pt idx="18">
                  <c:v>0.218355806872553</c:v>
                </c:pt>
                <c:pt idx="19">
                  <c:v>0.187134502923977</c:v>
                </c:pt>
                <c:pt idx="20">
                  <c:v>0.160649557778744</c:v>
                </c:pt>
                <c:pt idx="21">
                  <c:v>0.137451065680731</c:v>
                </c:pt>
                <c:pt idx="22">
                  <c:v>0.118167319124257</c:v>
                </c:pt>
                <c:pt idx="23">
                  <c:v>0.10207336523126</c:v>
                </c:pt>
                <c:pt idx="24">
                  <c:v>0.089120873809869</c:v>
                </c:pt>
                <c:pt idx="25">
                  <c:v>0.0785848919820212</c:v>
                </c:pt>
                <c:pt idx="26">
                  <c:v>0.0699821178290078</c:v>
                </c:pt>
                <c:pt idx="27">
                  <c:v>0.062925909815862</c:v>
                </c:pt>
                <c:pt idx="28">
                  <c:v>0.0578512396694215</c:v>
                </c:pt>
                <c:pt idx="29">
                  <c:v>0.0531632110579479</c:v>
                </c:pt>
                <c:pt idx="30">
                  <c:v>0.0500700787782127</c:v>
                </c:pt>
                <c:pt idx="31">
                  <c:v>0.0476052389927988</c:v>
                </c:pt>
                <c:pt idx="32">
                  <c:v>0.0456237011260935</c:v>
                </c:pt>
                <c:pt idx="33">
                  <c:v>0.0441254651780967</c:v>
                </c:pt>
                <c:pt idx="34">
                  <c:v>0.0429655405731961</c:v>
                </c:pt>
                <c:pt idx="35">
                  <c:v>0.0421439273113914</c:v>
                </c:pt>
                <c:pt idx="36">
                  <c:v>0.0417089555845537</c:v>
                </c:pt>
                <c:pt idx="37">
                  <c:v>0.0409356725146199</c:v>
                </c:pt>
                <c:pt idx="38">
                  <c:v>0.0404523705959113</c:v>
                </c:pt>
                <c:pt idx="39">
                  <c:v>0.0403073800202987</c:v>
                </c:pt>
                <c:pt idx="40">
                  <c:v>0.0400657290609444</c:v>
                </c:pt>
                <c:pt idx="41">
                  <c:v>0.0396790875259775</c:v>
                </c:pt>
                <c:pt idx="42">
                  <c:v>0.0395340969503649</c:v>
                </c:pt>
                <c:pt idx="43">
                  <c:v>0.039485766758494</c:v>
                </c:pt>
                <c:pt idx="44">
                  <c:v>0.0396307573341066</c:v>
                </c:pt>
                <c:pt idx="45">
                  <c:v>0.0396790875259775</c:v>
                </c:pt>
                <c:pt idx="46">
                  <c:v>0.039485766758494</c:v>
                </c:pt>
                <c:pt idx="47">
                  <c:v>0.0393891063747523</c:v>
                </c:pt>
                <c:pt idx="48">
                  <c:v>0.0393407761828814</c:v>
                </c:pt>
                <c:pt idx="49">
                  <c:v>0.0393407761828814</c:v>
                </c:pt>
                <c:pt idx="50">
                  <c:v>0.0391957856072689</c:v>
                </c:pt>
                <c:pt idx="51">
                  <c:v>0.0390991252235271</c:v>
                </c:pt>
                <c:pt idx="52">
                  <c:v>0.0390991252235271</c:v>
                </c:pt>
                <c:pt idx="53">
                  <c:v>0.0390991252235271</c:v>
                </c:pt>
                <c:pt idx="54">
                  <c:v>0.0392441157991397</c:v>
                </c:pt>
                <c:pt idx="55">
                  <c:v>0.0390991252235271</c:v>
                </c:pt>
                <c:pt idx="56">
                  <c:v>0.0388574742641728</c:v>
                </c:pt>
                <c:pt idx="57">
                  <c:v>0.0390507950316563</c:v>
                </c:pt>
                <c:pt idx="58">
                  <c:v>0.0387608138804311</c:v>
                </c:pt>
                <c:pt idx="59">
                  <c:v>0.0389058044560437</c:v>
                </c:pt>
                <c:pt idx="60">
                  <c:v>0.0387608138804311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984064"/>
        <c:axId val="-1110980864"/>
      </c:scatterChart>
      <c:valAx>
        <c:axId val="-111098406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980864"/>
        <c:crosses val="autoZero"/>
        <c:crossBetween val="midCat"/>
      </c:valAx>
      <c:valAx>
        <c:axId val="-111098086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109840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9523809524"/>
          <c:y val="0.0905061452189325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2'!$AL$7:$AL$67</c:f>
              <c:numCache>
                <c:formatCode>0.000_ </c:formatCode>
                <c:ptCount val="61"/>
                <c:pt idx="0">
                  <c:v>1.0</c:v>
                </c:pt>
                <c:pt idx="1">
                  <c:v>0.951433356319574</c:v>
                </c:pt>
                <c:pt idx="2">
                  <c:v>0.937838636587528</c:v>
                </c:pt>
                <c:pt idx="3">
                  <c:v>0.919416806225988</c:v>
                </c:pt>
                <c:pt idx="4">
                  <c:v>0.891587035760024</c:v>
                </c:pt>
                <c:pt idx="5">
                  <c:v>0.855235937346074</c:v>
                </c:pt>
                <c:pt idx="6">
                  <c:v>0.815338390306374</c:v>
                </c:pt>
                <c:pt idx="7">
                  <c:v>0.770909270022658</c:v>
                </c:pt>
                <c:pt idx="8">
                  <c:v>0.721751551571274</c:v>
                </c:pt>
                <c:pt idx="9">
                  <c:v>0.668899615801399</c:v>
                </c:pt>
                <c:pt idx="10">
                  <c:v>0.615161067875086</c:v>
                </c:pt>
                <c:pt idx="11">
                  <c:v>0.558516402324894</c:v>
                </c:pt>
                <c:pt idx="12">
                  <c:v>0.505171904245887</c:v>
                </c:pt>
                <c:pt idx="13">
                  <c:v>0.451482612550488</c:v>
                </c:pt>
                <c:pt idx="14">
                  <c:v>0.401290513249926</c:v>
                </c:pt>
                <c:pt idx="15">
                  <c:v>0.352674613338587</c:v>
                </c:pt>
                <c:pt idx="16">
                  <c:v>0.30868879913309</c:v>
                </c:pt>
                <c:pt idx="17">
                  <c:v>0.268495714707911</c:v>
                </c:pt>
                <c:pt idx="18">
                  <c:v>0.231553541523003</c:v>
                </c:pt>
                <c:pt idx="19">
                  <c:v>0.199783272583982</c:v>
                </c:pt>
                <c:pt idx="20">
                  <c:v>0.171756477194365</c:v>
                </c:pt>
                <c:pt idx="21">
                  <c:v>0.148261255048764</c:v>
                </c:pt>
                <c:pt idx="22">
                  <c:v>0.127672150527042</c:v>
                </c:pt>
                <c:pt idx="23">
                  <c:v>0.110875775785637</c:v>
                </c:pt>
                <c:pt idx="24">
                  <c:v>0.0960003940498473</c:v>
                </c:pt>
                <c:pt idx="25">
                  <c:v>0.0848192296325485</c:v>
                </c:pt>
                <c:pt idx="26">
                  <c:v>0.0757068269136046</c:v>
                </c:pt>
                <c:pt idx="27">
                  <c:v>0.0676780612747512</c:v>
                </c:pt>
                <c:pt idx="28">
                  <c:v>0.0616195448724263</c:v>
                </c:pt>
                <c:pt idx="29">
                  <c:v>0.0568416904738449</c:v>
                </c:pt>
                <c:pt idx="30">
                  <c:v>0.0531474731553541</c:v>
                </c:pt>
                <c:pt idx="31">
                  <c:v>0.0501428430696483</c:v>
                </c:pt>
                <c:pt idx="32">
                  <c:v>0.0478278002167274</c:v>
                </c:pt>
                <c:pt idx="33">
                  <c:v>0.0460053196729386</c:v>
                </c:pt>
                <c:pt idx="34">
                  <c:v>0.0445276327455423</c:v>
                </c:pt>
                <c:pt idx="35">
                  <c:v>0.0435917643581913</c:v>
                </c:pt>
                <c:pt idx="36">
                  <c:v>0.043049945818146</c:v>
                </c:pt>
                <c:pt idx="37">
                  <c:v>0.0424588710471875</c:v>
                </c:pt>
                <c:pt idx="38">
                  <c:v>0.0417692838144025</c:v>
                </c:pt>
                <c:pt idx="39">
                  <c:v>0.0415230026598365</c:v>
                </c:pt>
                <c:pt idx="40">
                  <c:v>0.0411289528125308</c:v>
                </c:pt>
                <c:pt idx="41">
                  <c:v>0.0410304403507044</c:v>
                </c:pt>
                <c:pt idx="42">
                  <c:v>0.0407841591961383</c:v>
                </c:pt>
                <c:pt idx="43">
                  <c:v>0.040488621810659</c:v>
                </c:pt>
                <c:pt idx="44">
                  <c:v>0.040488621810659</c:v>
                </c:pt>
                <c:pt idx="45">
                  <c:v>0.0403408531179194</c:v>
                </c:pt>
                <c:pt idx="46">
                  <c:v>0.0404393655797458</c:v>
                </c:pt>
                <c:pt idx="47">
                  <c:v>0.0402915968870062</c:v>
                </c:pt>
                <c:pt idx="48">
                  <c:v>0.040242340656093</c:v>
                </c:pt>
                <c:pt idx="49">
                  <c:v>0.040242340656093</c:v>
                </c:pt>
                <c:pt idx="50">
                  <c:v>0.0400945719633534</c:v>
                </c:pt>
                <c:pt idx="51">
                  <c:v>0.0400945719633534</c:v>
                </c:pt>
                <c:pt idx="52">
                  <c:v>0.0401438281942666</c:v>
                </c:pt>
                <c:pt idx="53">
                  <c:v>0.0401930844251798</c:v>
                </c:pt>
                <c:pt idx="54">
                  <c:v>0.0399960595015269</c:v>
                </c:pt>
                <c:pt idx="55">
                  <c:v>0.0398975470397005</c:v>
                </c:pt>
                <c:pt idx="56">
                  <c:v>0.0398975470397005</c:v>
                </c:pt>
                <c:pt idx="57">
                  <c:v>0.0398482908087873</c:v>
                </c:pt>
                <c:pt idx="58">
                  <c:v>0.0396512658851345</c:v>
                </c:pt>
                <c:pt idx="59">
                  <c:v>0.0398482908087873</c:v>
                </c:pt>
                <c:pt idx="60">
                  <c:v>0.0397990345778741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2'!$AM$7:$AM$67</c:f>
              <c:numCache>
                <c:formatCode>0.000_ </c:formatCode>
                <c:ptCount val="61"/>
                <c:pt idx="0">
                  <c:v>1.0</c:v>
                </c:pt>
                <c:pt idx="1">
                  <c:v>0.945168056978389</c:v>
                </c:pt>
                <c:pt idx="2">
                  <c:v>0.928825796380311</c:v>
                </c:pt>
                <c:pt idx="3">
                  <c:v>0.907702814771452</c:v>
                </c:pt>
                <c:pt idx="4">
                  <c:v>0.879018488706766</c:v>
                </c:pt>
                <c:pt idx="5">
                  <c:v>0.845602224498756</c:v>
                </c:pt>
                <c:pt idx="6">
                  <c:v>0.805795404653886</c:v>
                </c:pt>
                <c:pt idx="7">
                  <c:v>0.758817503292844</c:v>
                </c:pt>
                <c:pt idx="8">
                  <c:v>0.708229669739987</c:v>
                </c:pt>
                <c:pt idx="9">
                  <c:v>0.65525147568174</c:v>
                </c:pt>
                <c:pt idx="10">
                  <c:v>0.603005024635348</c:v>
                </c:pt>
                <c:pt idx="11">
                  <c:v>0.547636470071711</c:v>
                </c:pt>
                <c:pt idx="12">
                  <c:v>0.492706961315186</c:v>
                </c:pt>
                <c:pt idx="13">
                  <c:v>0.439631201522025</c:v>
                </c:pt>
                <c:pt idx="14">
                  <c:v>0.390653202595248</c:v>
                </c:pt>
                <c:pt idx="15">
                  <c:v>0.343675301234206</c:v>
                </c:pt>
                <c:pt idx="16">
                  <c:v>0.299673154788038</c:v>
                </c:pt>
                <c:pt idx="17">
                  <c:v>0.26030538075028</c:v>
                </c:pt>
                <c:pt idx="18">
                  <c:v>0.22513293331382</c:v>
                </c:pt>
                <c:pt idx="19">
                  <c:v>0.194253378213571</c:v>
                </c:pt>
                <c:pt idx="20">
                  <c:v>0.167276452509879</c:v>
                </c:pt>
                <c:pt idx="21">
                  <c:v>0.143372847455973</c:v>
                </c:pt>
                <c:pt idx="22">
                  <c:v>0.123908483340651</c:v>
                </c:pt>
                <c:pt idx="23">
                  <c:v>0.107810137079858</c:v>
                </c:pt>
                <c:pt idx="24">
                  <c:v>0.0940533684569979</c:v>
                </c:pt>
                <c:pt idx="25">
                  <c:v>0.082491828869701</c:v>
                </c:pt>
                <c:pt idx="26">
                  <c:v>0.0736133469925362</c:v>
                </c:pt>
                <c:pt idx="27">
                  <c:v>0.0662471340065369</c:v>
                </c:pt>
                <c:pt idx="28">
                  <c:v>0.0606371042489877</c:v>
                </c:pt>
                <c:pt idx="29">
                  <c:v>0.0558563832382067</c:v>
                </c:pt>
                <c:pt idx="30">
                  <c:v>0.0521488853114786</c:v>
                </c:pt>
                <c:pt idx="31">
                  <c:v>0.0493682618664325</c:v>
                </c:pt>
                <c:pt idx="32">
                  <c:v>0.0475632957705254</c:v>
                </c:pt>
                <c:pt idx="33">
                  <c:v>0.0454168496024196</c:v>
                </c:pt>
                <c:pt idx="34">
                  <c:v>0.0442460607834528</c:v>
                </c:pt>
                <c:pt idx="35">
                  <c:v>0.0432216205668569</c:v>
                </c:pt>
                <c:pt idx="36">
                  <c:v>0.0424410946875457</c:v>
                </c:pt>
                <c:pt idx="37">
                  <c:v>0.0419532660129762</c:v>
                </c:pt>
                <c:pt idx="38">
                  <c:v>0.0417581345431484</c:v>
                </c:pt>
                <c:pt idx="39">
                  <c:v>0.0413190887360359</c:v>
                </c:pt>
                <c:pt idx="40">
                  <c:v>0.0407824771940095</c:v>
                </c:pt>
                <c:pt idx="41">
                  <c:v>0.0404897799892678</c:v>
                </c:pt>
                <c:pt idx="42">
                  <c:v>0.0404897799892678</c:v>
                </c:pt>
                <c:pt idx="43">
                  <c:v>0.0404409971218108</c:v>
                </c:pt>
                <c:pt idx="44">
                  <c:v>0.0403434313868969</c:v>
                </c:pt>
                <c:pt idx="45">
                  <c:v>0.0403434313868969</c:v>
                </c:pt>
                <c:pt idx="46">
                  <c:v>0.0398556027123274</c:v>
                </c:pt>
                <c:pt idx="47">
                  <c:v>0.0400507341821552</c:v>
                </c:pt>
                <c:pt idx="48">
                  <c:v>0.0400995170496122</c:v>
                </c:pt>
                <c:pt idx="49">
                  <c:v>0.0398556027123274</c:v>
                </c:pt>
                <c:pt idx="50">
                  <c:v>0.0396604712424996</c:v>
                </c:pt>
                <c:pt idx="51">
                  <c:v>0.0398068198448705</c:v>
                </c:pt>
                <c:pt idx="52">
                  <c:v>0.0397580369774135</c:v>
                </c:pt>
                <c:pt idx="53">
                  <c:v>0.0396116883750427</c:v>
                </c:pt>
                <c:pt idx="54">
                  <c:v>0.0396116883750427</c:v>
                </c:pt>
                <c:pt idx="55">
                  <c:v>0.0397580369774135</c:v>
                </c:pt>
                <c:pt idx="56">
                  <c:v>0.0397580369774135</c:v>
                </c:pt>
                <c:pt idx="57">
                  <c:v>0.0395629055075857</c:v>
                </c:pt>
                <c:pt idx="58">
                  <c:v>0.0397092541099566</c:v>
                </c:pt>
                <c:pt idx="59">
                  <c:v>0.039318991170301</c:v>
                </c:pt>
                <c:pt idx="60">
                  <c:v>0.0395141226401288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2'!$AN$7:$AN$67</c:f>
              <c:numCache>
                <c:formatCode>0.000_ </c:formatCode>
                <c:ptCount val="61"/>
                <c:pt idx="0">
                  <c:v>1.0</c:v>
                </c:pt>
                <c:pt idx="1">
                  <c:v>0.950869712679878</c:v>
                </c:pt>
                <c:pt idx="2">
                  <c:v>0.934153786520665</c:v>
                </c:pt>
                <c:pt idx="3">
                  <c:v>0.915499781966181</c:v>
                </c:pt>
                <c:pt idx="4">
                  <c:v>0.887010029555695</c:v>
                </c:pt>
                <c:pt idx="5">
                  <c:v>0.853190561558215</c:v>
                </c:pt>
                <c:pt idx="6">
                  <c:v>0.81026212510296</c:v>
                </c:pt>
                <c:pt idx="7">
                  <c:v>0.765637870051844</c:v>
                </c:pt>
                <c:pt idx="8">
                  <c:v>0.71510247589515</c:v>
                </c:pt>
                <c:pt idx="9">
                  <c:v>0.663501138621057</c:v>
                </c:pt>
                <c:pt idx="10">
                  <c:v>0.609138039633703</c:v>
                </c:pt>
                <c:pt idx="11">
                  <c:v>0.553660545569068</c:v>
                </c:pt>
                <c:pt idx="12">
                  <c:v>0.498716023063133</c:v>
                </c:pt>
                <c:pt idx="13">
                  <c:v>0.445321963273414</c:v>
                </c:pt>
                <c:pt idx="14">
                  <c:v>0.394931924996366</c:v>
                </c:pt>
                <c:pt idx="15">
                  <c:v>0.347497456272106</c:v>
                </c:pt>
                <c:pt idx="16">
                  <c:v>0.302970105140753</c:v>
                </c:pt>
                <c:pt idx="17">
                  <c:v>0.26280343039876</c:v>
                </c:pt>
                <c:pt idx="18">
                  <c:v>0.226367556567663</c:v>
                </c:pt>
                <c:pt idx="19">
                  <c:v>0.195067590484035</c:v>
                </c:pt>
                <c:pt idx="20">
                  <c:v>0.167498425311304</c:v>
                </c:pt>
                <c:pt idx="21">
                  <c:v>0.143853868888997</c:v>
                </c:pt>
                <c:pt idx="22">
                  <c:v>0.123940113377586</c:v>
                </c:pt>
                <c:pt idx="23">
                  <c:v>0.1074179950579</c:v>
                </c:pt>
                <c:pt idx="24">
                  <c:v>0.0936091864915936</c:v>
                </c:pt>
                <c:pt idx="25">
                  <c:v>0.0822714278792577</c:v>
                </c:pt>
                <c:pt idx="26">
                  <c:v>0.07306555550172</c:v>
                </c:pt>
                <c:pt idx="27">
                  <c:v>0.0656039536799263</c:v>
                </c:pt>
                <c:pt idx="28">
                  <c:v>0.0597897184941131</c:v>
                </c:pt>
                <c:pt idx="29">
                  <c:v>0.0550414264256989</c:v>
                </c:pt>
                <c:pt idx="30">
                  <c:v>0.0511652696351567</c:v>
                </c:pt>
                <c:pt idx="31">
                  <c:v>0.0488880275207132</c:v>
                </c:pt>
                <c:pt idx="32">
                  <c:v>0.0467076893260332</c:v>
                </c:pt>
                <c:pt idx="33">
                  <c:v>0.0449634187702893</c:v>
                </c:pt>
                <c:pt idx="34">
                  <c:v>0.0436067638935995</c:v>
                </c:pt>
                <c:pt idx="35">
                  <c:v>0.0427346286157275</c:v>
                </c:pt>
                <c:pt idx="36">
                  <c:v>0.0420563011773826</c:v>
                </c:pt>
                <c:pt idx="37">
                  <c:v>0.0411841658995106</c:v>
                </c:pt>
                <c:pt idx="38">
                  <c:v>0.0411841658995106</c:v>
                </c:pt>
                <c:pt idx="39">
                  <c:v>0.04089345414022</c:v>
                </c:pt>
                <c:pt idx="40">
                  <c:v>0.0405542904210475</c:v>
                </c:pt>
                <c:pt idx="41">
                  <c:v>0.0401666747419933</c:v>
                </c:pt>
                <c:pt idx="42">
                  <c:v>0.0398759629827026</c:v>
                </c:pt>
                <c:pt idx="43">
                  <c:v>0.0397306071030573</c:v>
                </c:pt>
                <c:pt idx="44">
                  <c:v>0.0398759629827026</c:v>
                </c:pt>
                <c:pt idx="45">
                  <c:v>0.0398759629827026</c:v>
                </c:pt>
                <c:pt idx="46">
                  <c:v>0.0396821551431755</c:v>
                </c:pt>
                <c:pt idx="47">
                  <c:v>0.039585251223412</c:v>
                </c:pt>
                <c:pt idx="48">
                  <c:v>0.0397790590629391</c:v>
                </c:pt>
                <c:pt idx="49">
                  <c:v>0.0394398953437666</c:v>
                </c:pt>
                <c:pt idx="50">
                  <c:v>0.0397306071030573</c:v>
                </c:pt>
                <c:pt idx="51">
                  <c:v>0.0393914433838849</c:v>
                </c:pt>
                <c:pt idx="52">
                  <c:v>0.0391976355443578</c:v>
                </c:pt>
                <c:pt idx="53">
                  <c:v>0.039149183584476</c:v>
                </c:pt>
                <c:pt idx="54">
                  <c:v>0.0392460875042395</c:v>
                </c:pt>
                <c:pt idx="55">
                  <c:v>0.0392460875042395</c:v>
                </c:pt>
                <c:pt idx="56">
                  <c:v>0.0392460875042395</c:v>
                </c:pt>
                <c:pt idx="57">
                  <c:v>0.0391976355443578</c:v>
                </c:pt>
                <c:pt idx="58">
                  <c:v>0.039149183584476</c:v>
                </c:pt>
                <c:pt idx="59">
                  <c:v>0.0393429914240031</c:v>
                </c:pt>
                <c:pt idx="60">
                  <c:v>0.0389553757449489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2'!$AO$7:$AO$67</c:f>
              <c:numCache>
                <c:formatCode>0.000_ </c:formatCode>
                <c:ptCount val="61"/>
                <c:pt idx="0">
                  <c:v>1.0</c:v>
                </c:pt>
                <c:pt idx="1">
                  <c:v>0.943346318472563</c:v>
                </c:pt>
                <c:pt idx="2">
                  <c:v>0.92627326504112</c:v>
                </c:pt>
                <c:pt idx="3">
                  <c:v>0.90592988024816</c:v>
                </c:pt>
                <c:pt idx="4">
                  <c:v>0.877795411917472</c:v>
                </c:pt>
                <c:pt idx="5">
                  <c:v>0.841052277208676</c:v>
                </c:pt>
                <c:pt idx="6">
                  <c:v>0.799596017890636</c:v>
                </c:pt>
                <c:pt idx="7">
                  <c:v>0.752320492473429</c:v>
                </c:pt>
                <c:pt idx="8">
                  <c:v>0.702928870292887</c:v>
                </c:pt>
                <c:pt idx="9">
                  <c:v>0.648968402827875</c:v>
                </c:pt>
                <c:pt idx="10">
                  <c:v>0.594142259414226</c:v>
                </c:pt>
                <c:pt idx="11">
                  <c:v>0.538113788294137</c:v>
                </c:pt>
                <c:pt idx="12">
                  <c:v>0.483768575963064</c:v>
                </c:pt>
                <c:pt idx="13">
                  <c:v>0.430673784446689</c:v>
                </c:pt>
                <c:pt idx="14">
                  <c:v>0.379935555234935</c:v>
                </c:pt>
                <c:pt idx="15">
                  <c:v>0.333621891982879</c:v>
                </c:pt>
                <c:pt idx="16">
                  <c:v>0.289135766844611</c:v>
                </c:pt>
                <c:pt idx="17">
                  <c:v>0.250276535372481</c:v>
                </c:pt>
                <c:pt idx="18">
                  <c:v>0.215601404318761</c:v>
                </c:pt>
                <c:pt idx="19">
                  <c:v>0.184629442600875</c:v>
                </c:pt>
                <c:pt idx="20">
                  <c:v>0.158130139950945</c:v>
                </c:pt>
                <c:pt idx="21">
                  <c:v>0.13591112393594</c:v>
                </c:pt>
                <c:pt idx="22">
                  <c:v>0.117010532390708</c:v>
                </c:pt>
                <c:pt idx="23">
                  <c:v>0.10104362044919</c:v>
                </c:pt>
                <c:pt idx="24">
                  <c:v>0.0881065743278988</c:v>
                </c:pt>
                <c:pt idx="25">
                  <c:v>0.0778146491607753</c:v>
                </c:pt>
                <c:pt idx="26">
                  <c:v>0.0694945414322127</c:v>
                </c:pt>
                <c:pt idx="27">
                  <c:v>0.0627615062761506</c:v>
                </c:pt>
                <c:pt idx="28">
                  <c:v>0.0575674505843313</c:v>
                </c:pt>
                <c:pt idx="29">
                  <c:v>0.053287163949406</c:v>
                </c:pt>
                <c:pt idx="30">
                  <c:v>0.0499687394796326</c:v>
                </c:pt>
                <c:pt idx="31">
                  <c:v>0.0474198047419805</c:v>
                </c:pt>
                <c:pt idx="32">
                  <c:v>0.0454479873034194</c:v>
                </c:pt>
                <c:pt idx="33">
                  <c:v>0.0441975664887222</c:v>
                </c:pt>
                <c:pt idx="34">
                  <c:v>0.0427547732409946</c:v>
                </c:pt>
                <c:pt idx="35">
                  <c:v>0.0419852835088732</c:v>
                </c:pt>
                <c:pt idx="36">
                  <c:v>0.0416005386428125</c:v>
                </c:pt>
                <c:pt idx="37">
                  <c:v>0.0411677006684942</c:v>
                </c:pt>
                <c:pt idx="38">
                  <c:v>0.0403501178281152</c:v>
                </c:pt>
                <c:pt idx="39">
                  <c:v>0.040494397152888</c:v>
                </c:pt>
                <c:pt idx="40">
                  <c:v>0.0402539316116</c:v>
                </c:pt>
                <c:pt idx="41">
                  <c:v>0.0400615591785697</c:v>
                </c:pt>
                <c:pt idx="42">
                  <c:v>0.0398691867455394</c:v>
                </c:pt>
                <c:pt idx="43">
                  <c:v>0.0399172798537969</c:v>
                </c:pt>
                <c:pt idx="44">
                  <c:v>0.0397249074207666</c:v>
                </c:pt>
                <c:pt idx="45">
                  <c:v>0.0396287212042514</c:v>
                </c:pt>
                <c:pt idx="46">
                  <c:v>0.0395806280959938</c:v>
                </c:pt>
                <c:pt idx="47">
                  <c:v>0.0394363487712211</c:v>
                </c:pt>
                <c:pt idx="48">
                  <c:v>0.0395325349877362</c:v>
                </c:pt>
                <c:pt idx="49">
                  <c:v>0.0392920694464483</c:v>
                </c:pt>
                <c:pt idx="50">
                  <c:v>0.0394363487712211</c:v>
                </c:pt>
                <c:pt idx="51">
                  <c:v>0.0393401625547059</c:v>
                </c:pt>
                <c:pt idx="52">
                  <c:v>0.0393401625547059</c:v>
                </c:pt>
                <c:pt idx="53">
                  <c:v>0.0392920694464483</c:v>
                </c:pt>
                <c:pt idx="54">
                  <c:v>0.0390516039051604</c:v>
                </c:pt>
                <c:pt idx="55">
                  <c:v>0.0391477901216756</c:v>
                </c:pt>
                <c:pt idx="56">
                  <c:v>0.039099697013418</c:v>
                </c:pt>
                <c:pt idx="57">
                  <c:v>0.0390516039051604</c:v>
                </c:pt>
                <c:pt idx="58">
                  <c:v>0.039099697013418</c:v>
                </c:pt>
                <c:pt idx="59">
                  <c:v>0.0389073245803876</c:v>
                </c:pt>
                <c:pt idx="60">
                  <c:v>0.0389073245803876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892720"/>
        <c:axId val="-1110889520"/>
      </c:scatterChart>
      <c:valAx>
        <c:axId val="-111089272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889520"/>
        <c:crosses val="autoZero"/>
        <c:crossBetween val="midCat"/>
      </c:valAx>
      <c:valAx>
        <c:axId val="-111088952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108927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95142293458"/>
          <c:y val="0.0558659217877095"/>
          <c:w val="0.7354380035492"/>
          <c:h val="0.77094972067039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8.7095974417349</c:v>
                </c:pt>
                <c:pt idx="1">
                  <c:v>14.39534925759462</c:v>
                </c:pt>
                <c:pt idx="2">
                  <c:v>22.99263249888146</c:v>
                </c:pt>
                <c:pt idx="3">
                  <c:v>37.46162123698757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9.161490672231295</c:v>
                </c:pt>
                <c:pt idx="1">
                  <c:v>14.16717823607165</c:v>
                </c:pt>
                <c:pt idx="2">
                  <c:v>23.08439622924645</c:v>
                </c:pt>
                <c:pt idx="3">
                  <c:v>36.20610375733027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335786882987634"/>
                  <c:y val="0.200697904565208"/>
                </c:manualLayout>
              </c:layout>
              <c:numFmt formatCode="General" sourceLinked="0"/>
              <c:spPr>
                <a:solidFill>
                  <a:srgbClr val="FFFF99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8.883456526684707</c:v>
                </c:pt>
                <c:pt idx="1">
                  <c:v>14.25694067049627</c:v>
                </c:pt>
                <c:pt idx="2">
                  <c:v>22.99751751496823</c:v>
                </c:pt>
                <c:pt idx="3">
                  <c:v>37.35992438943821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8.783070465043948</c:v>
                </c:pt>
                <c:pt idx="1">
                  <c:v>14.32245793539903</c:v>
                </c:pt>
                <c:pt idx="2">
                  <c:v>23.51800859002229</c:v>
                </c:pt>
                <c:pt idx="3">
                  <c:v>38.30851361672013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0"/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8.879667527728685</c:v>
                </c:pt>
                <c:pt idx="1">
                  <c:v>14.14277725291978</c:v>
                </c:pt>
                <c:pt idx="2">
                  <c:v>22.39503274172273</c:v>
                </c:pt>
                <c:pt idx="3">
                  <c:v>37.46345894671483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793360"/>
        <c:axId val="-1110785520"/>
      </c:scatterChart>
      <c:valAx>
        <c:axId val="-1110793360"/>
        <c:scaling>
          <c:logBase val="10.0"/>
          <c:orientation val="minMax"/>
          <c:min val="10.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0841072436039"/>
              <c:y val="0.88202129063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10785520"/>
        <c:crosses val="autoZero"/>
        <c:crossBetween val="midCat"/>
      </c:valAx>
      <c:valAx>
        <c:axId val="-1110785520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24610591900311"/>
              <c:y val="0.3426960805876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1079336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2'!$AP$7:$AP$67</c:f>
              <c:numCache>
                <c:formatCode>0.000_ </c:formatCode>
                <c:ptCount val="61"/>
                <c:pt idx="0">
                  <c:v>1.0</c:v>
                </c:pt>
                <c:pt idx="1">
                  <c:v>0.943868360839297</c:v>
                </c:pt>
                <c:pt idx="2">
                  <c:v>0.931648897327297</c:v>
                </c:pt>
                <c:pt idx="3">
                  <c:v>0.911883549973224</c:v>
                </c:pt>
                <c:pt idx="4">
                  <c:v>0.88457231877708</c:v>
                </c:pt>
                <c:pt idx="5">
                  <c:v>0.850688866170099</c:v>
                </c:pt>
                <c:pt idx="6">
                  <c:v>0.810817389611022</c:v>
                </c:pt>
                <c:pt idx="7">
                  <c:v>0.76719731269169</c:v>
                </c:pt>
                <c:pt idx="8">
                  <c:v>0.717005014361521</c:v>
                </c:pt>
                <c:pt idx="9">
                  <c:v>0.665498271749184</c:v>
                </c:pt>
                <c:pt idx="10">
                  <c:v>0.611167908086266</c:v>
                </c:pt>
                <c:pt idx="11">
                  <c:v>0.55771384061146</c:v>
                </c:pt>
                <c:pt idx="12">
                  <c:v>0.503432160070104</c:v>
                </c:pt>
                <c:pt idx="13">
                  <c:v>0.451195170634341</c:v>
                </c:pt>
                <c:pt idx="14">
                  <c:v>0.399688428022005</c:v>
                </c:pt>
                <c:pt idx="15">
                  <c:v>0.351200038946497</c:v>
                </c:pt>
                <c:pt idx="16">
                  <c:v>0.306849715203739</c:v>
                </c:pt>
                <c:pt idx="17">
                  <c:v>0.266832189279977</c:v>
                </c:pt>
                <c:pt idx="18">
                  <c:v>0.231147461175211</c:v>
                </c:pt>
                <c:pt idx="19">
                  <c:v>0.198967917822891</c:v>
                </c:pt>
                <c:pt idx="20">
                  <c:v>0.171802735991432</c:v>
                </c:pt>
                <c:pt idx="21">
                  <c:v>0.147948006426172</c:v>
                </c:pt>
                <c:pt idx="22">
                  <c:v>0.127452412248673</c:v>
                </c:pt>
                <c:pt idx="23">
                  <c:v>0.110121220972689</c:v>
                </c:pt>
                <c:pt idx="24">
                  <c:v>0.0962465313275887</c:v>
                </c:pt>
                <c:pt idx="25">
                  <c:v>0.0846112652743294</c:v>
                </c:pt>
                <c:pt idx="26">
                  <c:v>0.0750206903266637</c:v>
                </c:pt>
                <c:pt idx="27">
                  <c:v>0.067620855849277</c:v>
                </c:pt>
                <c:pt idx="28">
                  <c:v>0.0613894162893725</c:v>
                </c:pt>
                <c:pt idx="29">
                  <c:v>0.0563750547685117</c:v>
                </c:pt>
                <c:pt idx="30">
                  <c:v>0.0525777712866949</c:v>
                </c:pt>
                <c:pt idx="31">
                  <c:v>0.0496567839929896</c:v>
                </c:pt>
                <c:pt idx="32">
                  <c:v>0.0473199941580254</c:v>
                </c:pt>
                <c:pt idx="33">
                  <c:v>0.0455674017818022</c:v>
                </c:pt>
                <c:pt idx="34">
                  <c:v>0.0441069081349496</c:v>
                </c:pt>
                <c:pt idx="35">
                  <c:v>0.043035879460591</c:v>
                </c:pt>
                <c:pt idx="36">
                  <c:v>0.0422569495156029</c:v>
                </c:pt>
                <c:pt idx="37">
                  <c:v>0.0415753858137384</c:v>
                </c:pt>
                <c:pt idx="38">
                  <c:v>0.0410398714765591</c:v>
                </c:pt>
                <c:pt idx="39">
                  <c:v>0.040845138990312</c:v>
                </c:pt>
                <c:pt idx="40">
                  <c:v>0.0405043571393798</c:v>
                </c:pt>
                <c:pt idx="41">
                  <c:v>0.0403583077746945</c:v>
                </c:pt>
                <c:pt idx="42">
                  <c:v>0.0401635752884475</c:v>
                </c:pt>
                <c:pt idx="43">
                  <c:v>0.0400175259237622</c:v>
                </c:pt>
                <c:pt idx="44">
                  <c:v>0.0399688428022005</c:v>
                </c:pt>
                <c:pt idx="45">
                  <c:v>0.0395306947081447</c:v>
                </c:pt>
                <c:pt idx="46">
                  <c:v>0.0397741103159535</c:v>
                </c:pt>
                <c:pt idx="47">
                  <c:v>0.0394333284650212</c:v>
                </c:pt>
                <c:pt idx="48">
                  <c:v>0.0397741103159535</c:v>
                </c:pt>
                <c:pt idx="49">
                  <c:v>0.0394333284650212</c:v>
                </c:pt>
                <c:pt idx="50">
                  <c:v>0.0394333284650212</c:v>
                </c:pt>
                <c:pt idx="51">
                  <c:v>0.0392385959787742</c:v>
                </c:pt>
                <c:pt idx="52">
                  <c:v>0.0392872791003359</c:v>
                </c:pt>
                <c:pt idx="53">
                  <c:v>0.0392385959787742</c:v>
                </c:pt>
                <c:pt idx="54">
                  <c:v>0.0393846453434594</c:v>
                </c:pt>
                <c:pt idx="55">
                  <c:v>0.0390925466140889</c:v>
                </c:pt>
                <c:pt idx="56">
                  <c:v>0.0391412297356506</c:v>
                </c:pt>
                <c:pt idx="57">
                  <c:v>0.0392872791003359</c:v>
                </c:pt>
                <c:pt idx="58">
                  <c:v>0.0391899128572124</c:v>
                </c:pt>
                <c:pt idx="59">
                  <c:v>0.0390438634925271</c:v>
                </c:pt>
                <c:pt idx="60">
                  <c:v>0.0389951803709654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2'!$AQ$7:$AQ$67</c:f>
              <c:numCache>
                <c:formatCode>0.000_ </c:formatCode>
                <c:ptCount val="61"/>
                <c:pt idx="0">
                  <c:v>1.0</c:v>
                </c:pt>
                <c:pt idx="1">
                  <c:v>0.9468053783492</c:v>
                </c:pt>
                <c:pt idx="2">
                  <c:v>0.929826283246638</c:v>
                </c:pt>
                <c:pt idx="3">
                  <c:v>0.905731671410344</c:v>
                </c:pt>
                <c:pt idx="4">
                  <c:v>0.879134360584944</c:v>
                </c:pt>
                <c:pt idx="5">
                  <c:v>0.844194719795858</c:v>
                </c:pt>
                <c:pt idx="6">
                  <c:v>0.802483069977427</c:v>
                </c:pt>
                <c:pt idx="7">
                  <c:v>0.756453037589557</c:v>
                </c:pt>
                <c:pt idx="8">
                  <c:v>0.70345470605555</c:v>
                </c:pt>
                <c:pt idx="9">
                  <c:v>0.65079988222593</c:v>
                </c:pt>
                <c:pt idx="10">
                  <c:v>0.595985867111591</c:v>
                </c:pt>
                <c:pt idx="11">
                  <c:v>0.540975561880459</c:v>
                </c:pt>
                <c:pt idx="12">
                  <c:v>0.485818039061733</c:v>
                </c:pt>
                <c:pt idx="13">
                  <c:v>0.432279909706546</c:v>
                </c:pt>
                <c:pt idx="14">
                  <c:v>0.382569437628815</c:v>
                </c:pt>
                <c:pt idx="15">
                  <c:v>0.335705172244577</c:v>
                </c:pt>
                <c:pt idx="16">
                  <c:v>0.29227598390421</c:v>
                </c:pt>
                <c:pt idx="17">
                  <c:v>0.252723525370498</c:v>
                </c:pt>
                <c:pt idx="18">
                  <c:v>0.218519972519384</c:v>
                </c:pt>
                <c:pt idx="19">
                  <c:v>0.188045931887329</c:v>
                </c:pt>
                <c:pt idx="20">
                  <c:v>0.162086563941506</c:v>
                </c:pt>
                <c:pt idx="21">
                  <c:v>0.139169692805967</c:v>
                </c:pt>
                <c:pt idx="22">
                  <c:v>0.119786043772696</c:v>
                </c:pt>
                <c:pt idx="23">
                  <c:v>0.104082834429286</c:v>
                </c:pt>
                <c:pt idx="24">
                  <c:v>0.0909804691333791</c:v>
                </c:pt>
                <c:pt idx="25">
                  <c:v>0.0802826577681814</c:v>
                </c:pt>
                <c:pt idx="26">
                  <c:v>0.0718912552752969</c:v>
                </c:pt>
                <c:pt idx="27">
                  <c:v>0.064972028658357</c:v>
                </c:pt>
                <c:pt idx="28">
                  <c:v>0.0593777603297674</c:v>
                </c:pt>
                <c:pt idx="29">
                  <c:v>0.0551575228187261</c:v>
                </c:pt>
                <c:pt idx="30">
                  <c:v>0.0516733732456571</c:v>
                </c:pt>
                <c:pt idx="31">
                  <c:v>0.0489253116105604</c:v>
                </c:pt>
                <c:pt idx="32">
                  <c:v>0.0470605555010305</c:v>
                </c:pt>
                <c:pt idx="33">
                  <c:v>0.0455883796250859</c:v>
                </c:pt>
                <c:pt idx="34">
                  <c:v>0.044361566395132</c:v>
                </c:pt>
                <c:pt idx="35">
                  <c:v>0.0431838256943763</c:v>
                </c:pt>
                <c:pt idx="36">
                  <c:v>0.0428893905191874</c:v>
                </c:pt>
                <c:pt idx="37">
                  <c:v>0.0423495926980076</c:v>
                </c:pt>
                <c:pt idx="38">
                  <c:v>0.0417607223476298</c:v>
                </c:pt>
                <c:pt idx="39">
                  <c:v>0.0414662871724409</c:v>
                </c:pt>
                <c:pt idx="40">
                  <c:v>0.0412209245264501</c:v>
                </c:pt>
                <c:pt idx="41">
                  <c:v>0.0412209245264501</c:v>
                </c:pt>
                <c:pt idx="42">
                  <c:v>0.0409755618804593</c:v>
                </c:pt>
                <c:pt idx="43">
                  <c:v>0.040877416822063</c:v>
                </c:pt>
                <c:pt idx="44">
                  <c:v>0.0406320541760722</c:v>
                </c:pt>
                <c:pt idx="45">
                  <c:v>0.0406811267052704</c:v>
                </c:pt>
                <c:pt idx="46">
                  <c:v>0.0405339091176759</c:v>
                </c:pt>
                <c:pt idx="47">
                  <c:v>0.0404357640592796</c:v>
                </c:pt>
                <c:pt idx="48">
                  <c:v>0.0403376190008833</c:v>
                </c:pt>
                <c:pt idx="49">
                  <c:v>0.0404357640592796</c:v>
                </c:pt>
                <c:pt idx="50">
                  <c:v>0.0404357640592796</c:v>
                </c:pt>
                <c:pt idx="51">
                  <c:v>0.0403376190008833</c:v>
                </c:pt>
                <c:pt idx="52">
                  <c:v>0.0402885464716851</c:v>
                </c:pt>
                <c:pt idx="53">
                  <c:v>0.0399941112964962</c:v>
                </c:pt>
                <c:pt idx="54">
                  <c:v>0.0401904014132888</c:v>
                </c:pt>
                <c:pt idx="55">
                  <c:v>0.0399450387672981</c:v>
                </c:pt>
                <c:pt idx="56">
                  <c:v>0.0399941112964962</c:v>
                </c:pt>
                <c:pt idx="57">
                  <c:v>0.0399941112964962</c:v>
                </c:pt>
                <c:pt idx="58">
                  <c:v>0.0399941112964962</c:v>
                </c:pt>
                <c:pt idx="59">
                  <c:v>0.0401413288840907</c:v>
                </c:pt>
                <c:pt idx="60">
                  <c:v>0.0397487486505054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2'!$AR$7:$AR$67</c:f>
              <c:numCache>
                <c:formatCode>0.000_ </c:formatCode>
                <c:ptCount val="61"/>
                <c:pt idx="0">
                  <c:v>1.0</c:v>
                </c:pt>
                <c:pt idx="1">
                  <c:v>0.94933749025721</c:v>
                </c:pt>
                <c:pt idx="2">
                  <c:v>0.934236165237724</c:v>
                </c:pt>
                <c:pt idx="3">
                  <c:v>0.911389321901793</c:v>
                </c:pt>
                <c:pt idx="4">
                  <c:v>0.883476227591582</c:v>
                </c:pt>
                <c:pt idx="5">
                  <c:v>0.850448168355417</c:v>
                </c:pt>
                <c:pt idx="6">
                  <c:v>0.809041309431021</c:v>
                </c:pt>
                <c:pt idx="7">
                  <c:v>0.763055339049104</c:v>
                </c:pt>
                <c:pt idx="8">
                  <c:v>0.712782540919719</c:v>
                </c:pt>
                <c:pt idx="9">
                  <c:v>0.658369056897895</c:v>
                </c:pt>
                <c:pt idx="10">
                  <c:v>0.604929851909587</c:v>
                </c:pt>
                <c:pt idx="11">
                  <c:v>0.550565081839439</c:v>
                </c:pt>
                <c:pt idx="12">
                  <c:v>0.494495323460639</c:v>
                </c:pt>
                <c:pt idx="13">
                  <c:v>0.440276695245518</c:v>
                </c:pt>
                <c:pt idx="14">
                  <c:v>0.389468043647701</c:v>
                </c:pt>
                <c:pt idx="15">
                  <c:v>0.342118082618862</c:v>
                </c:pt>
                <c:pt idx="16">
                  <c:v>0.298519095869057</c:v>
                </c:pt>
                <c:pt idx="17">
                  <c:v>0.258135229929852</c:v>
                </c:pt>
                <c:pt idx="18">
                  <c:v>0.22208690568979</c:v>
                </c:pt>
                <c:pt idx="19">
                  <c:v>0.191202260327358</c:v>
                </c:pt>
                <c:pt idx="20">
                  <c:v>0.164068589243959</c:v>
                </c:pt>
                <c:pt idx="21">
                  <c:v>0.14039360872954</c:v>
                </c:pt>
                <c:pt idx="22">
                  <c:v>0.121200311769291</c:v>
                </c:pt>
                <c:pt idx="23">
                  <c:v>0.10478371005456</c:v>
                </c:pt>
                <c:pt idx="24">
                  <c:v>0.0915335151987529</c:v>
                </c:pt>
                <c:pt idx="25">
                  <c:v>0.0803293063133281</c:v>
                </c:pt>
                <c:pt idx="26">
                  <c:v>0.0714633671083398</c:v>
                </c:pt>
                <c:pt idx="27">
                  <c:v>0.0643024162120031</c:v>
                </c:pt>
                <c:pt idx="28">
                  <c:v>0.0584567420109119</c:v>
                </c:pt>
                <c:pt idx="29">
                  <c:v>0.0544134840218238</c:v>
                </c:pt>
                <c:pt idx="30">
                  <c:v>0.0507599376461418</c:v>
                </c:pt>
                <c:pt idx="31">
                  <c:v>0.0480319563522993</c:v>
                </c:pt>
                <c:pt idx="32">
                  <c:v>0.0460346843335931</c:v>
                </c:pt>
                <c:pt idx="33">
                  <c:v>0.0444271239282931</c:v>
                </c:pt>
                <c:pt idx="34">
                  <c:v>0.0432579890880748</c:v>
                </c:pt>
                <c:pt idx="35">
                  <c:v>0.0425272798129384</c:v>
                </c:pt>
                <c:pt idx="36">
                  <c:v>0.0415042868277475</c:v>
                </c:pt>
                <c:pt idx="37">
                  <c:v>0.0412120031176929</c:v>
                </c:pt>
                <c:pt idx="38">
                  <c:v>0.0409684333593141</c:v>
                </c:pt>
                <c:pt idx="39">
                  <c:v>0.040578721745908</c:v>
                </c:pt>
                <c:pt idx="40">
                  <c:v>0.0400915822291504</c:v>
                </c:pt>
                <c:pt idx="41">
                  <c:v>0.0398480124707716</c:v>
                </c:pt>
                <c:pt idx="42">
                  <c:v>0.0399941543257989</c:v>
                </c:pt>
                <c:pt idx="43">
                  <c:v>0.0396531566640686</c:v>
                </c:pt>
                <c:pt idx="44">
                  <c:v>0.0396044427123928</c:v>
                </c:pt>
                <c:pt idx="45">
                  <c:v>0.0394583008573655</c:v>
                </c:pt>
                <c:pt idx="46">
                  <c:v>0.0395070148090413</c:v>
                </c:pt>
                <c:pt idx="47">
                  <c:v>0.0394095869056898</c:v>
                </c:pt>
                <c:pt idx="48">
                  <c:v>0.0394583008573655</c:v>
                </c:pt>
                <c:pt idx="49">
                  <c:v>0.0394095869056898</c:v>
                </c:pt>
                <c:pt idx="50">
                  <c:v>0.0393121590023383</c:v>
                </c:pt>
                <c:pt idx="51">
                  <c:v>0.039360872954014</c:v>
                </c:pt>
                <c:pt idx="52">
                  <c:v>0.0391173031956352</c:v>
                </c:pt>
                <c:pt idx="53">
                  <c:v>0.0392147310989867</c:v>
                </c:pt>
                <c:pt idx="54">
                  <c:v>0.039166017147311</c:v>
                </c:pt>
                <c:pt idx="55">
                  <c:v>0.0389224473889322</c:v>
                </c:pt>
                <c:pt idx="56">
                  <c:v>0.0389711613406079</c:v>
                </c:pt>
                <c:pt idx="57">
                  <c:v>0.0390685892439595</c:v>
                </c:pt>
                <c:pt idx="58">
                  <c:v>0.0389711613406079</c:v>
                </c:pt>
                <c:pt idx="59">
                  <c:v>0.0389224473889322</c:v>
                </c:pt>
                <c:pt idx="60">
                  <c:v>0.0390685892439595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2'!$AS$7:$AS$67</c:f>
              <c:numCache>
                <c:formatCode>0.000_ </c:formatCode>
                <c:ptCount val="61"/>
                <c:pt idx="0">
                  <c:v>1.0</c:v>
                </c:pt>
                <c:pt idx="1">
                  <c:v>0.949869224062772</c:v>
                </c:pt>
                <c:pt idx="2">
                  <c:v>0.934418289256999</c:v>
                </c:pt>
                <c:pt idx="3">
                  <c:v>0.912525428654461</c:v>
                </c:pt>
                <c:pt idx="4">
                  <c:v>0.886128063547418</c:v>
                </c:pt>
                <c:pt idx="5">
                  <c:v>0.849510801123704</c:v>
                </c:pt>
                <c:pt idx="6">
                  <c:v>0.806887532693984</c:v>
                </c:pt>
                <c:pt idx="7">
                  <c:v>0.762326842972004</c:v>
                </c:pt>
                <c:pt idx="8">
                  <c:v>0.712631986825535</c:v>
                </c:pt>
                <c:pt idx="9">
                  <c:v>0.659595078949918</c:v>
                </c:pt>
                <c:pt idx="10">
                  <c:v>0.605686331492783</c:v>
                </c:pt>
                <c:pt idx="11">
                  <c:v>0.549210500823404</c:v>
                </c:pt>
                <c:pt idx="12">
                  <c:v>0.493897122929381</c:v>
                </c:pt>
                <c:pt idx="13">
                  <c:v>0.441974232296813</c:v>
                </c:pt>
                <c:pt idx="14">
                  <c:v>0.390293519325777</c:v>
                </c:pt>
                <c:pt idx="15">
                  <c:v>0.343553230650005</c:v>
                </c:pt>
                <c:pt idx="16">
                  <c:v>0.298653492201879</c:v>
                </c:pt>
                <c:pt idx="17">
                  <c:v>0.259130097839775</c:v>
                </c:pt>
                <c:pt idx="18">
                  <c:v>0.224062772449869</c:v>
                </c:pt>
                <c:pt idx="19">
                  <c:v>0.192724983047564</c:v>
                </c:pt>
                <c:pt idx="20">
                  <c:v>0.165455778359004</c:v>
                </c:pt>
                <c:pt idx="21">
                  <c:v>0.141383318802674</c:v>
                </c:pt>
                <c:pt idx="22">
                  <c:v>0.122590332267752</c:v>
                </c:pt>
                <c:pt idx="23">
                  <c:v>0.105783202557396</c:v>
                </c:pt>
                <c:pt idx="24">
                  <c:v>0.0925603022377216</c:v>
                </c:pt>
                <c:pt idx="25">
                  <c:v>0.0812748232103071</c:v>
                </c:pt>
                <c:pt idx="26">
                  <c:v>0.0722658142012981</c:v>
                </c:pt>
                <c:pt idx="27">
                  <c:v>0.0652910975491621</c:v>
                </c:pt>
                <c:pt idx="28">
                  <c:v>0.059769446866221</c:v>
                </c:pt>
                <c:pt idx="29">
                  <c:v>0.0549743291678775</c:v>
                </c:pt>
                <c:pt idx="30">
                  <c:v>0.051535406374116</c:v>
                </c:pt>
                <c:pt idx="31">
                  <c:v>0.048629274435726</c:v>
                </c:pt>
                <c:pt idx="32">
                  <c:v>0.0464496754819335</c:v>
                </c:pt>
                <c:pt idx="33">
                  <c:v>0.045045045045045</c:v>
                </c:pt>
                <c:pt idx="34">
                  <c:v>0.0437372856727695</c:v>
                </c:pt>
                <c:pt idx="35">
                  <c:v>0.042817010558946</c:v>
                </c:pt>
                <c:pt idx="36">
                  <c:v>0.042332655235881</c:v>
                </c:pt>
                <c:pt idx="37">
                  <c:v>0.041848299912816</c:v>
                </c:pt>
                <c:pt idx="38">
                  <c:v>0.0411217669282185</c:v>
                </c:pt>
                <c:pt idx="39">
                  <c:v>0.0411217669282185</c:v>
                </c:pt>
                <c:pt idx="40">
                  <c:v>0.0408311537343795</c:v>
                </c:pt>
                <c:pt idx="41">
                  <c:v>0.0404436694759275</c:v>
                </c:pt>
                <c:pt idx="42">
                  <c:v>0.040298362879008</c:v>
                </c:pt>
                <c:pt idx="43">
                  <c:v>0.0403467984113145</c:v>
                </c:pt>
                <c:pt idx="44">
                  <c:v>0.040201491814395</c:v>
                </c:pt>
                <c:pt idx="45">
                  <c:v>0.040104620749782</c:v>
                </c:pt>
                <c:pt idx="46">
                  <c:v>0.040104620749782</c:v>
                </c:pt>
                <c:pt idx="47">
                  <c:v>0.0399593141528625</c:v>
                </c:pt>
                <c:pt idx="48">
                  <c:v>0.0397655720236365</c:v>
                </c:pt>
                <c:pt idx="49">
                  <c:v>0.0396687009590235</c:v>
                </c:pt>
                <c:pt idx="50">
                  <c:v>0.0397655720236365</c:v>
                </c:pt>
                <c:pt idx="51">
                  <c:v>0.0393780877651845</c:v>
                </c:pt>
                <c:pt idx="52">
                  <c:v>0.0395718298944105</c:v>
                </c:pt>
                <c:pt idx="53">
                  <c:v>0.0395718298944105</c:v>
                </c:pt>
                <c:pt idx="54">
                  <c:v>0.03971713649133</c:v>
                </c:pt>
                <c:pt idx="55">
                  <c:v>0.0396687009590235</c:v>
                </c:pt>
                <c:pt idx="56">
                  <c:v>0.0392812167005715</c:v>
                </c:pt>
                <c:pt idx="57">
                  <c:v>0.039232781168265</c:v>
                </c:pt>
                <c:pt idx="58">
                  <c:v>0.039329652232878</c:v>
                </c:pt>
                <c:pt idx="59">
                  <c:v>0.039426523297491</c:v>
                </c:pt>
                <c:pt idx="60">
                  <c:v>0.039426523297491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699856"/>
        <c:axId val="-1110695936"/>
      </c:scatterChart>
      <c:valAx>
        <c:axId val="-111069985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695936"/>
        <c:crosses val="autoZero"/>
        <c:crossBetween val="midCat"/>
      </c:valAx>
      <c:valAx>
        <c:axId val="-11106959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106998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2'!$AT$7:$AT$67</c:f>
              <c:numCache>
                <c:formatCode>0.000_ </c:formatCode>
                <c:ptCount val="61"/>
                <c:pt idx="0">
                  <c:v>1.0</c:v>
                </c:pt>
                <c:pt idx="1">
                  <c:v>0.949725597804782</c:v>
                </c:pt>
                <c:pt idx="2">
                  <c:v>0.935172481379851</c:v>
                </c:pt>
                <c:pt idx="3">
                  <c:v>0.91483731869855</c:v>
                </c:pt>
                <c:pt idx="4">
                  <c:v>0.886858094864759</c:v>
                </c:pt>
                <c:pt idx="5">
                  <c:v>0.849127793022344</c:v>
                </c:pt>
                <c:pt idx="6">
                  <c:v>0.808996471971776</c:v>
                </c:pt>
                <c:pt idx="7">
                  <c:v>0.76063308506468</c:v>
                </c:pt>
                <c:pt idx="8">
                  <c:v>0.709917679341435</c:v>
                </c:pt>
                <c:pt idx="9">
                  <c:v>0.653567228537828</c:v>
                </c:pt>
                <c:pt idx="10">
                  <c:v>0.598049784398275</c:v>
                </c:pt>
                <c:pt idx="11">
                  <c:v>0.542532340258722</c:v>
                </c:pt>
                <c:pt idx="12">
                  <c:v>0.486965895727166</c:v>
                </c:pt>
                <c:pt idx="13">
                  <c:v>0.431693453547628</c:v>
                </c:pt>
                <c:pt idx="14">
                  <c:v>0.379655037240298</c:v>
                </c:pt>
                <c:pt idx="15">
                  <c:v>0.333104664837319</c:v>
                </c:pt>
                <c:pt idx="16">
                  <c:v>0.288220305762446</c:v>
                </c:pt>
                <c:pt idx="17">
                  <c:v>0.248774990199922</c:v>
                </c:pt>
                <c:pt idx="18">
                  <c:v>0.213739709917679</c:v>
                </c:pt>
                <c:pt idx="19">
                  <c:v>0.183359466875735</c:v>
                </c:pt>
                <c:pt idx="20">
                  <c:v>0.15719325754606</c:v>
                </c:pt>
                <c:pt idx="21">
                  <c:v>0.134310074480596</c:v>
                </c:pt>
                <c:pt idx="22">
                  <c:v>0.115983927871423</c:v>
                </c:pt>
                <c:pt idx="23">
                  <c:v>0.0999117992943943</c:v>
                </c:pt>
                <c:pt idx="24">
                  <c:v>0.0873676989415915</c:v>
                </c:pt>
                <c:pt idx="25">
                  <c:v>0.0774206193649549</c:v>
                </c:pt>
                <c:pt idx="26">
                  <c:v>0.0689925519404155</c:v>
                </c:pt>
                <c:pt idx="27">
                  <c:v>0.0622794982359859</c:v>
                </c:pt>
                <c:pt idx="28">
                  <c:v>0.0570854566836535</c:v>
                </c:pt>
                <c:pt idx="29">
                  <c:v>0.0534104272834183</c:v>
                </c:pt>
                <c:pt idx="30">
                  <c:v>0.0503234025872207</c:v>
                </c:pt>
                <c:pt idx="31">
                  <c:v>0.0478733829870639</c:v>
                </c:pt>
                <c:pt idx="32">
                  <c:v>0.0460603684829479</c:v>
                </c:pt>
                <c:pt idx="33">
                  <c:v>0.0447373578988632</c:v>
                </c:pt>
                <c:pt idx="34">
                  <c:v>0.0435613484907879</c:v>
                </c:pt>
                <c:pt idx="35">
                  <c:v>0.0429243433947471</c:v>
                </c:pt>
                <c:pt idx="36">
                  <c:v>0.0421893375147001</c:v>
                </c:pt>
                <c:pt idx="37">
                  <c:v>0.0418463347706782</c:v>
                </c:pt>
                <c:pt idx="38">
                  <c:v>0.0413563308506468</c:v>
                </c:pt>
                <c:pt idx="39">
                  <c:v>0.041062328498628</c:v>
                </c:pt>
                <c:pt idx="40">
                  <c:v>0.0409153273226186</c:v>
                </c:pt>
                <c:pt idx="41">
                  <c:v>0.040719325754606</c:v>
                </c:pt>
                <c:pt idx="42">
                  <c:v>0.0404253234025872</c:v>
                </c:pt>
                <c:pt idx="43">
                  <c:v>0.0406213249705998</c:v>
                </c:pt>
                <c:pt idx="44">
                  <c:v>0.0404253234025872</c:v>
                </c:pt>
                <c:pt idx="45">
                  <c:v>0.0402293218345747</c:v>
                </c:pt>
                <c:pt idx="46">
                  <c:v>0.0402293218345747</c:v>
                </c:pt>
                <c:pt idx="47">
                  <c:v>0.0403273226185809</c:v>
                </c:pt>
                <c:pt idx="48">
                  <c:v>0.0401313210505684</c:v>
                </c:pt>
                <c:pt idx="49">
                  <c:v>0.0400823206585653</c:v>
                </c:pt>
                <c:pt idx="50">
                  <c:v>0.0401803214425715</c:v>
                </c:pt>
                <c:pt idx="51">
                  <c:v>0.0401313210505684</c:v>
                </c:pt>
                <c:pt idx="52">
                  <c:v>0.0398863190905527</c:v>
                </c:pt>
                <c:pt idx="53">
                  <c:v>0.0400333202665621</c:v>
                </c:pt>
                <c:pt idx="54">
                  <c:v>0.039984319874559</c:v>
                </c:pt>
                <c:pt idx="55">
                  <c:v>0.0397883183065464</c:v>
                </c:pt>
                <c:pt idx="56">
                  <c:v>0.039984319874559</c:v>
                </c:pt>
                <c:pt idx="57">
                  <c:v>0.0398373186985496</c:v>
                </c:pt>
                <c:pt idx="58">
                  <c:v>0.0400333202665621</c:v>
                </c:pt>
                <c:pt idx="59">
                  <c:v>0.039641317130537</c:v>
                </c:pt>
                <c:pt idx="60">
                  <c:v>0.0399353194825559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2'!$AU$7:$AU$67</c:f>
              <c:numCache>
                <c:formatCode>0.000_ </c:formatCode>
                <c:ptCount val="61"/>
                <c:pt idx="0">
                  <c:v>1.0</c:v>
                </c:pt>
                <c:pt idx="1">
                  <c:v>0.944907521578298</c:v>
                </c:pt>
                <c:pt idx="2">
                  <c:v>0.932675709001233</c:v>
                </c:pt>
                <c:pt idx="3">
                  <c:v>0.90865598027127</c:v>
                </c:pt>
                <c:pt idx="4">
                  <c:v>0.88498150431566</c:v>
                </c:pt>
                <c:pt idx="5">
                  <c:v>0.851294697903822</c:v>
                </c:pt>
                <c:pt idx="6">
                  <c:v>0.810061652281134</c:v>
                </c:pt>
                <c:pt idx="7">
                  <c:v>0.764044389642417</c:v>
                </c:pt>
                <c:pt idx="8">
                  <c:v>0.716744759556104</c:v>
                </c:pt>
                <c:pt idx="9">
                  <c:v>0.667225647348952</c:v>
                </c:pt>
                <c:pt idx="10">
                  <c:v>0.611294697903822</c:v>
                </c:pt>
                <c:pt idx="11">
                  <c:v>0.559161528976572</c:v>
                </c:pt>
                <c:pt idx="12">
                  <c:v>0.504562268803946</c:v>
                </c:pt>
                <c:pt idx="13">
                  <c:v>0.453711467324291</c:v>
                </c:pt>
                <c:pt idx="14">
                  <c:v>0.403699136868064</c:v>
                </c:pt>
                <c:pt idx="15">
                  <c:v>0.356251541307028</c:v>
                </c:pt>
                <c:pt idx="16">
                  <c:v>0.312503082614057</c:v>
                </c:pt>
                <c:pt idx="17">
                  <c:v>0.273390875462392</c:v>
                </c:pt>
                <c:pt idx="18">
                  <c:v>0.237731196054254</c:v>
                </c:pt>
                <c:pt idx="19">
                  <c:v>0.205672009864365</c:v>
                </c:pt>
                <c:pt idx="20">
                  <c:v>0.177854500616523</c:v>
                </c:pt>
                <c:pt idx="21">
                  <c:v>0.153884093711467</c:v>
                </c:pt>
                <c:pt idx="22">
                  <c:v>0.133119605425401</c:v>
                </c:pt>
                <c:pt idx="23">
                  <c:v>0.116004932182491</c:v>
                </c:pt>
                <c:pt idx="24">
                  <c:v>0.101307028360049</c:v>
                </c:pt>
                <c:pt idx="25">
                  <c:v>0.0892231812577065</c:v>
                </c:pt>
                <c:pt idx="26">
                  <c:v>0.0792108508014797</c:v>
                </c:pt>
                <c:pt idx="27">
                  <c:v>0.0713193588162762</c:v>
                </c:pt>
                <c:pt idx="28">
                  <c:v>0.0648088779284833</c:v>
                </c:pt>
                <c:pt idx="29">
                  <c:v>0.059482120838471</c:v>
                </c:pt>
                <c:pt idx="30">
                  <c:v>0.054944512946979</c:v>
                </c:pt>
                <c:pt idx="31">
                  <c:v>0.0521824907521578</c:v>
                </c:pt>
                <c:pt idx="32">
                  <c:v>0.0493218249075216</c:v>
                </c:pt>
                <c:pt idx="33">
                  <c:v>0.0473982737361282</c:v>
                </c:pt>
                <c:pt idx="34">
                  <c:v>0.04577065351418</c:v>
                </c:pt>
                <c:pt idx="35">
                  <c:v>0.0447348951911221</c:v>
                </c:pt>
                <c:pt idx="36">
                  <c:v>0.0437484586929716</c:v>
                </c:pt>
                <c:pt idx="37">
                  <c:v>0.0429099876695438</c:v>
                </c:pt>
                <c:pt idx="38">
                  <c:v>0.0424660912453761</c:v>
                </c:pt>
                <c:pt idx="39">
                  <c:v>0.0418249075215783</c:v>
                </c:pt>
                <c:pt idx="40">
                  <c:v>0.0417755856966708</c:v>
                </c:pt>
                <c:pt idx="41">
                  <c:v>0.041134401972873</c:v>
                </c:pt>
                <c:pt idx="42">
                  <c:v>0.041134401972873</c:v>
                </c:pt>
                <c:pt idx="43">
                  <c:v>0.0409371146732429</c:v>
                </c:pt>
                <c:pt idx="44">
                  <c:v>0.0407398273736128</c:v>
                </c:pt>
                <c:pt idx="45">
                  <c:v>0.0408877928483354</c:v>
                </c:pt>
                <c:pt idx="46">
                  <c:v>0.0404438964241677</c:v>
                </c:pt>
                <c:pt idx="47">
                  <c:v>0.0406905055487053</c:v>
                </c:pt>
                <c:pt idx="48">
                  <c:v>0.0404932182490752</c:v>
                </c:pt>
                <c:pt idx="49">
                  <c:v>0.0403945745992602</c:v>
                </c:pt>
                <c:pt idx="50">
                  <c:v>0.0402959309494451</c:v>
                </c:pt>
                <c:pt idx="51">
                  <c:v>0.0401972872996301</c:v>
                </c:pt>
                <c:pt idx="52">
                  <c:v>0.0402466091245376</c:v>
                </c:pt>
                <c:pt idx="53">
                  <c:v>0.0402466091245376</c:v>
                </c:pt>
                <c:pt idx="54">
                  <c:v>0.040098643649815</c:v>
                </c:pt>
                <c:pt idx="55">
                  <c:v>0.0401479654747226</c:v>
                </c:pt>
                <c:pt idx="56">
                  <c:v>0.040098643649815</c:v>
                </c:pt>
                <c:pt idx="57">
                  <c:v>0.0398520345252774</c:v>
                </c:pt>
                <c:pt idx="58">
                  <c:v>0.0398027127003699</c:v>
                </c:pt>
                <c:pt idx="59">
                  <c:v>0.0400493218249075</c:v>
                </c:pt>
                <c:pt idx="60">
                  <c:v>0.040098643649815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2'!$AV$7:$AV$67</c:f>
              <c:numCache>
                <c:formatCode>0.000_ </c:formatCode>
                <c:ptCount val="61"/>
                <c:pt idx="0">
                  <c:v>1.0</c:v>
                </c:pt>
                <c:pt idx="1">
                  <c:v>0.947957388584832</c:v>
                </c:pt>
                <c:pt idx="2">
                  <c:v>0.933541829554339</c:v>
                </c:pt>
                <c:pt idx="3">
                  <c:v>0.914435105551212</c:v>
                </c:pt>
                <c:pt idx="4">
                  <c:v>0.888047302580141</c:v>
                </c:pt>
                <c:pt idx="5">
                  <c:v>0.851788506645817</c:v>
                </c:pt>
                <c:pt idx="6">
                  <c:v>0.814259186864738</c:v>
                </c:pt>
                <c:pt idx="7">
                  <c:v>0.768911258795934</c:v>
                </c:pt>
                <c:pt idx="8">
                  <c:v>0.721413213448006</c:v>
                </c:pt>
                <c:pt idx="9">
                  <c:v>0.668930805316654</c:v>
                </c:pt>
                <c:pt idx="10">
                  <c:v>0.613956215793589</c:v>
                </c:pt>
                <c:pt idx="11">
                  <c:v>0.559568021892103</c:v>
                </c:pt>
                <c:pt idx="12">
                  <c:v>0.504593432369038</c:v>
                </c:pt>
                <c:pt idx="13">
                  <c:v>0.452941751368256</c:v>
                </c:pt>
                <c:pt idx="14">
                  <c:v>0.399872947615324</c:v>
                </c:pt>
                <c:pt idx="15">
                  <c:v>0.353352228303362</c:v>
                </c:pt>
                <c:pt idx="16">
                  <c:v>0.308786161063331</c:v>
                </c:pt>
                <c:pt idx="17">
                  <c:v>0.268324863174355</c:v>
                </c:pt>
                <c:pt idx="18">
                  <c:v>0.23211493354183</c:v>
                </c:pt>
                <c:pt idx="19">
                  <c:v>0.199667709147772</c:v>
                </c:pt>
                <c:pt idx="20">
                  <c:v>0.172204847537138</c:v>
                </c:pt>
                <c:pt idx="21">
                  <c:v>0.147869429241595</c:v>
                </c:pt>
                <c:pt idx="22">
                  <c:v>0.127345582486317</c:v>
                </c:pt>
                <c:pt idx="23">
                  <c:v>0.110046911649726</c:v>
                </c:pt>
                <c:pt idx="24">
                  <c:v>0.0962666145426114</c:v>
                </c:pt>
                <c:pt idx="25">
                  <c:v>0.0846853010164191</c:v>
                </c:pt>
                <c:pt idx="26">
                  <c:v>0.0750097732603596</c:v>
                </c:pt>
                <c:pt idx="27">
                  <c:v>0.0672888975762314</c:v>
                </c:pt>
                <c:pt idx="28">
                  <c:v>0.0608385457388585</c:v>
                </c:pt>
                <c:pt idx="29">
                  <c:v>0.0564405785770133</c:v>
                </c:pt>
                <c:pt idx="30">
                  <c:v>0.0524335418295543</c:v>
                </c:pt>
                <c:pt idx="31">
                  <c:v>0.0496481626270524</c:v>
                </c:pt>
                <c:pt idx="32">
                  <c:v>0.0471559812353401</c:v>
                </c:pt>
                <c:pt idx="33">
                  <c:v>0.0455922595777951</c:v>
                </c:pt>
                <c:pt idx="34">
                  <c:v>0.044175136825645</c:v>
                </c:pt>
                <c:pt idx="35">
                  <c:v>0.0431000781860829</c:v>
                </c:pt>
                <c:pt idx="36">
                  <c:v>0.0421227521501173</c:v>
                </c:pt>
                <c:pt idx="37">
                  <c:v>0.0416829554339328</c:v>
                </c:pt>
                <c:pt idx="38">
                  <c:v>0.0410965598123534</c:v>
                </c:pt>
                <c:pt idx="39">
                  <c:v>0.0410476935105551</c:v>
                </c:pt>
                <c:pt idx="40">
                  <c:v>0.0405590304925723</c:v>
                </c:pt>
                <c:pt idx="41">
                  <c:v>0.0403635652853792</c:v>
                </c:pt>
                <c:pt idx="42">
                  <c:v>0.0403146989835809</c:v>
                </c:pt>
                <c:pt idx="43">
                  <c:v>0.0401681000781861</c:v>
                </c:pt>
                <c:pt idx="44">
                  <c:v>0.0401192337763878</c:v>
                </c:pt>
                <c:pt idx="45">
                  <c:v>0.0397771696637998</c:v>
                </c:pt>
                <c:pt idx="46">
                  <c:v>0.0397771696637998</c:v>
                </c:pt>
                <c:pt idx="47">
                  <c:v>0.0397771696637998</c:v>
                </c:pt>
                <c:pt idx="48">
                  <c:v>0.0397283033620016</c:v>
                </c:pt>
                <c:pt idx="49">
                  <c:v>0.0395817044566067</c:v>
                </c:pt>
                <c:pt idx="50">
                  <c:v>0.0395817044566067</c:v>
                </c:pt>
                <c:pt idx="51">
                  <c:v>0.0396794370602033</c:v>
                </c:pt>
                <c:pt idx="52">
                  <c:v>0.0393373729476153</c:v>
                </c:pt>
                <c:pt idx="53">
                  <c:v>0.039288506645817</c:v>
                </c:pt>
                <c:pt idx="54">
                  <c:v>0.0394351055512119</c:v>
                </c:pt>
                <c:pt idx="55">
                  <c:v>0.0394839718530102</c:v>
                </c:pt>
                <c:pt idx="56">
                  <c:v>0.0395328381548084</c:v>
                </c:pt>
                <c:pt idx="57">
                  <c:v>0.0394839718530102</c:v>
                </c:pt>
                <c:pt idx="58">
                  <c:v>0.0393373729476153</c:v>
                </c:pt>
                <c:pt idx="59">
                  <c:v>0.0391907740422205</c:v>
                </c:pt>
                <c:pt idx="60">
                  <c:v>0.0391907740422205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2'!$AW$7:$AW$67</c:f>
              <c:numCache>
                <c:formatCode>0.000_ </c:formatCode>
                <c:ptCount val="61"/>
                <c:pt idx="0">
                  <c:v>1.0</c:v>
                </c:pt>
                <c:pt idx="1">
                  <c:v>0.944801530837545</c:v>
                </c:pt>
                <c:pt idx="2">
                  <c:v>0.928904371718758</c:v>
                </c:pt>
                <c:pt idx="3">
                  <c:v>0.909670771797262</c:v>
                </c:pt>
                <c:pt idx="4">
                  <c:v>0.879642804572886</c:v>
                </c:pt>
                <c:pt idx="5">
                  <c:v>0.84824100878269</c:v>
                </c:pt>
                <c:pt idx="6">
                  <c:v>0.805848584465924</c:v>
                </c:pt>
                <c:pt idx="7">
                  <c:v>0.763554290761003</c:v>
                </c:pt>
                <c:pt idx="8">
                  <c:v>0.711741327707178</c:v>
                </c:pt>
                <c:pt idx="9">
                  <c:v>0.661007801383642</c:v>
                </c:pt>
                <c:pt idx="10">
                  <c:v>0.607624748540307</c:v>
                </c:pt>
                <c:pt idx="11">
                  <c:v>0.554290761002895</c:v>
                </c:pt>
                <c:pt idx="12">
                  <c:v>0.50022079387665</c:v>
                </c:pt>
                <c:pt idx="13">
                  <c:v>0.446248957362249</c:v>
                </c:pt>
                <c:pt idx="14">
                  <c:v>0.398066826946666</c:v>
                </c:pt>
                <c:pt idx="15">
                  <c:v>0.350964133261371</c:v>
                </c:pt>
                <c:pt idx="16">
                  <c:v>0.30665816201364</c:v>
                </c:pt>
                <c:pt idx="17">
                  <c:v>0.266032088710073</c:v>
                </c:pt>
                <c:pt idx="18">
                  <c:v>0.231146656199401</c:v>
                </c:pt>
                <c:pt idx="19">
                  <c:v>0.19964672979736</c:v>
                </c:pt>
                <c:pt idx="20">
                  <c:v>0.173396791128993</c:v>
                </c:pt>
                <c:pt idx="21">
                  <c:v>0.148667876944213</c:v>
                </c:pt>
                <c:pt idx="22">
                  <c:v>0.128551101516118</c:v>
                </c:pt>
                <c:pt idx="23">
                  <c:v>0.112065158726265</c:v>
                </c:pt>
                <c:pt idx="24">
                  <c:v>0.097639958785143</c:v>
                </c:pt>
                <c:pt idx="25">
                  <c:v>0.0860114812815858</c:v>
                </c:pt>
                <c:pt idx="26">
                  <c:v>0.0765418772386046</c:v>
                </c:pt>
                <c:pt idx="27">
                  <c:v>0.0688876895147441</c:v>
                </c:pt>
                <c:pt idx="28">
                  <c:v>0.0625091997448604</c:v>
                </c:pt>
                <c:pt idx="29">
                  <c:v>0.0579951916000196</c:v>
                </c:pt>
                <c:pt idx="30">
                  <c:v>0.0541190324321672</c:v>
                </c:pt>
                <c:pt idx="31">
                  <c:v>0.0509297875472253</c:v>
                </c:pt>
                <c:pt idx="32">
                  <c:v>0.048672783474805</c:v>
                </c:pt>
                <c:pt idx="33">
                  <c:v>0.046808301849762</c:v>
                </c:pt>
                <c:pt idx="34">
                  <c:v>0.0452872773661744</c:v>
                </c:pt>
                <c:pt idx="35">
                  <c:v>0.0441587753299642</c:v>
                </c:pt>
                <c:pt idx="36">
                  <c:v>0.0432265345174427</c:v>
                </c:pt>
                <c:pt idx="37">
                  <c:v>0.0428830773759874</c:v>
                </c:pt>
                <c:pt idx="38">
                  <c:v>0.0423433590108434</c:v>
                </c:pt>
                <c:pt idx="39">
                  <c:v>0.0418527059516216</c:v>
                </c:pt>
                <c:pt idx="40">
                  <c:v>0.0415092488101663</c:v>
                </c:pt>
                <c:pt idx="41">
                  <c:v>0.041411118198322</c:v>
                </c:pt>
                <c:pt idx="42">
                  <c:v>0.0412148569746332</c:v>
                </c:pt>
                <c:pt idx="43">
                  <c:v>0.0413129875864776</c:v>
                </c:pt>
                <c:pt idx="44">
                  <c:v>0.0410185957509445</c:v>
                </c:pt>
                <c:pt idx="45">
                  <c:v>0.0409695304450223</c:v>
                </c:pt>
                <c:pt idx="46">
                  <c:v>0.0409204651391001</c:v>
                </c:pt>
                <c:pt idx="47">
                  <c:v>0.0409204651391001</c:v>
                </c:pt>
                <c:pt idx="48">
                  <c:v>0.0409695304450223</c:v>
                </c:pt>
                <c:pt idx="49">
                  <c:v>0.0404298120798783</c:v>
                </c:pt>
                <c:pt idx="50">
                  <c:v>0.0405279426917227</c:v>
                </c:pt>
                <c:pt idx="51">
                  <c:v>0.040626073303567</c:v>
                </c:pt>
                <c:pt idx="52">
                  <c:v>0.0402335508561896</c:v>
                </c:pt>
                <c:pt idx="53">
                  <c:v>0.0404788773858005</c:v>
                </c:pt>
                <c:pt idx="54">
                  <c:v>0.0403316814680339</c:v>
                </c:pt>
                <c:pt idx="55">
                  <c:v>0.0403807467739561</c:v>
                </c:pt>
                <c:pt idx="56">
                  <c:v>0.0403316814680339</c:v>
                </c:pt>
                <c:pt idx="57">
                  <c:v>0.0403316814680339</c:v>
                </c:pt>
                <c:pt idx="58">
                  <c:v>0.0402826161621118</c:v>
                </c:pt>
                <c:pt idx="59">
                  <c:v>0.0402335508561896</c:v>
                </c:pt>
                <c:pt idx="60">
                  <c:v>0.0400372896325009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608096"/>
        <c:axId val="-1110604112"/>
      </c:scatterChart>
      <c:valAx>
        <c:axId val="-111060809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604112"/>
        <c:crosses val="autoZero"/>
        <c:crossBetween val="midCat"/>
      </c:valAx>
      <c:valAx>
        <c:axId val="-11106041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106080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8037152"/>
        <c:axId val="-1045527648"/>
      </c:scatterChart>
      <c:valAx>
        <c:axId val="-101803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5527648"/>
        <c:crosses val="autoZero"/>
        <c:crossBetween val="midCat"/>
      </c:valAx>
      <c:valAx>
        <c:axId val="-1045527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180371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2'!$AX$7:$AX$67</c:f>
              <c:numCache>
                <c:formatCode>0.000_ </c:formatCode>
                <c:ptCount val="61"/>
                <c:pt idx="0">
                  <c:v>1.0</c:v>
                </c:pt>
                <c:pt idx="1">
                  <c:v>0.950663574917361</c:v>
                </c:pt>
                <c:pt idx="2">
                  <c:v>0.93660269376881</c:v>
                </c:pt>
                <c:pt idx="3">
                  <c:v>0.916177413784597</c:v>
                </c:pt>
                <c:pt idx="4">
                  <c:v>0.887759632936997</c:v>
                </c:pt>
                <c:pt idx="5">
                  <c:v>0.856282993734274</c:v>
                </c:pt>
                <c:pt idx="6">
                  <c:v>0.816912526518328</c:v>
                </c:pt>
                <c:pt idx="7">
                  <c:v>0.771917706842962</c:v>
                </c:pt>
                <c:pt idx="8">
                  <c:v>0.720755834032266</c:v>
                </c:pt>
                <c:pt idx="9">
                  <c:v>0.66885391484533</c:v>
                </c:pt>
                <c:pt idx="10">
                  <c:v>0.616162612857072</c:v>
                </c:pt>
                <c:pt idx="11">
                  <c:v>0.560313779663526</c:v>
                </c:pt>
                <c:pt idx="12">
                  <c:v>0.505402338546549</c:v>
                </c:pt>
                <c:pt idx="13">
                  <c:v>0.450934925255316</c:v>
                </c:pt>
                <c:pt idx="14">
                  <c:v>0.401154472346934</c:v>
                </c:pt>
                <c:pt idx="15">
                  <c:v>0.352804775765948</c:v>
                </c:pt>
                <c:pt idx="16">
                  <c:v>0.307563273965168</c:v>
                </c:pt>
                <c:pt idx="17">
                  <c:v>0.267107405397405</c:v>
                </c:pt>
                <c:pt idx="18">
                  <c:v>0.230795796536583</c:v>
                </c:pt>
                <c:pt idx="19">
                  <c:v>0.199713848734521</c:v>
                </c:pt>
                <c:pt idx="20">
                  <c:v>0.171394740737086</c:v>
                </c:pt>
                <c:pt idx="21">
                  <c:v>0.147269228871676</c:v>
                </c:pt>
                <c:pt idx="22">
                  <c:v>0.127287976713207</c:v>
                </c:pt>
                <c:pt idx="23">
                  <c:v>0.110168237209532</c:v>
                </c:pt>
                <c:pt idx="24">
                  <c:v>0.0962060289111451</c:v>
                </c:pt>
                <c:pt idx="25">
                  <c:v>0.0844146233163945</c:v>
                </c:pt>
                <c:pt idx="26">
                  <c:v>0.0750407025506932</c:v>
                </c:pt>
                <c:pt idx="27">
                  <c:v>0.0674922295130495</c:v>
                </c:pt>
                <c:pt idx="28">
                  <c:v>0.0615225220780502</c:v>
                </c:pt>
                <c:pt idx="29">
                  <c:v>0.0563915338694558</c:v>
                </c:pt>
                <c:pt idx="30">
                  <c:v>0.0523952834377621</c:v>
                </c:pt>
                <c:pt idx="31">
                  <c:v>0.0497311164832996</c:v>
                </c:pt>
                <c:pt idx="32">
                  <c:v>0.0472642952291677</c:v>
                </c:pt>
                <c:pt idx="33">
                  <c:v>0.0456361932014406</c:v>
                </c:pt>
                <c:pt idx="34">
                  <c:v>0.0440574275987962</c:v>
                </c:pt>
                <c:pt idx="35">
                  <c:v>0.0432187083723913</c:v>
                </c:pt>
                <c:pt idx="36">
                  <c:v>0.0423799891459865</c:v>
                </c:pt>
                <c:pt idx="37">
                  <c:v>0.0417386156199122</c:v>
                </c:pt>
                <c:pt idx="38">
                  <c:v>0.0413439242192511</c:v>
                </c:pt>
                <c:pt idx="39">
                  <c:v>0.0410479056687552</c:v>
                </c:pt>
                <c:pt idx="40">
                  <c:v>0.0406532142680941</c:v>
                </c:pt>
                <c:pt idx="41">
                  <c:v>0.0403571957175983</c:v>
                </c:pt>
                <c:pt idx="42">
                  <c:v>0.0402091864423504</c:v>
                </c:pt>
                <c:pt idx="43">
                  <c:v>0.0400611771671025</c:v>
                </c:pt>
                <c:pt idx="44">
                  <c:v>0.0398638314667719</c:v>
                </c:pt>
                <c:pt idx="45">
                  <c:v>0.0399625043169372</c:v>
                </c:pt>
                <c:pt idx="46">
                  <c:v>0.0398144950416893</c:v>
                </c:pt>
                <c:pt idx="47">
                  <c:v>0.0399131678918545</c:v>
                </c:pt>
                <c:pt idx="48">
                  <c:v>0.0396171493413587</c:v>
                </c:pt>
                <c:pt idx="49">
                  <c:v>0.0394198036410282</c:v>
                </c:pt>
                <c:pt idx="50">
                  <c:v>0.0396664857664414</c:v>
                </c:pt>
                <c:pt idx="51">
                  <c:v>0.0396664857664414</c:v>
                </c:pt>
                <c:pt idx="52">
                  <c:v>0.0395184764911934</c:v>
                </c:pt>
                <c:pt idx="53">
                  <c:v>0.0396664857664414</c:v>
                </c:pt>
                <c:pt idx="54">
                  <c:v>0.0395184764911934</c:v>
                </c:pt>
                <c:pt idx="55">
                  <c:v>0.0394691400661108</c:v>
                </c:pt>
                <c:pt idx="56">
                  <c:v>0.0395184764911934</c:v>
                </c:pt>
                <c:pt idx="57">
                  <c:v>0.0393704672159455</c:v>
                </c:pt>
                <c:pt idx="58">
                  <c:v>0.0393211307908629</c:v>
                </c:pt>
                <c:pt idx="59">
                  <c:v>0.0392224579406976</c:v>
                </c:pt>
                <c:pt idx="60">
                  <c:v>0.0392717943657803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2'!$AY$7:$AY$67</c:f>
              <c:numCache>
                <c:formatCode>0.000_ </c:formatCode>
                <c:ptCount val="61"/>
                <c:pt idx="0">
                  <c:v>1.0</c:v>
                </c:pt>
                <c:pt idx="1">
                  <c:v>0.947218399842736</c:v>
                </c:pt>
                <c:pt idx="2">
                  <c:v>0.931197169254964</c:v>
                </c:pt>
                <c:pt idx="3">
                  <c:v>0.912522115195597</c:v>
                </c:pt>
                <c:pt idx="4">
                  <c:v>0.882396304305091</c:v>
                </c:pt>
                <c:pt idx="5">
                  <c:v>0.847159425987812</c:v>
                </c:pt>
                <c:pt idx="6">
                  <c:v>0.807499508551209</c:v>
                </c:pt>
                <c:pt idx="7">
                  <c:v>0.760172989974445</c:v>
                </c:pt>
                <c:pt idx="8">
                  <c:v>0.711175545508158</c:v>
                </c:pt>
                <c:pt idx="9">
                  <c:v>0.657902496559858</c:v>
                </c:pt>
                <c:pt idx="10">
                  <c:v>0.60354826027128</c:v>
                </c:pt>
                <c:pt idx="11">
                  <c:v>0.547031649302143</c:v>
                </c:pt>
                <c:pt idx="12">
                  <c:v>0.493955179870257</c:v>
                </c:pt>
                <c:pt idx="13">
                  <c:v>0.441419304108512</c:v>
                </c:pt>
                <c:pt idx="14">
                  <c:v>0.390701788873599</c:v>
                </c:pt>
                <c:pt idx="15">
                  <c:v>0.344112443483389</c:v>
                </c:pt>
                <c:pt idx="16">
                  <c:v>0.300914094751327</c:v>
                </c:pt>
                <c:pt idx="17">
                  <c:v>0.262286219775899</c:v>
                </c:pt>
                <c:pt idx="18">
                  <c:v>0.226852761942206</c:v>
                </c:pt>
                <c:pt idx="19">
                  <c:v>0.196137212502457</c:v>
                </c:pt>
                <c:pt idx="20">
                  <c:v>0.169304108511893</c:v>
                </c:pt>
                <c:pt idx="21">
                  <c:v>0.146206015333202</c:v>
                </c:pt>
                <c:pt idx="22">
                  <c:v>0.126548063691763</c:v>
                </c:pt>
                <c:pt idx="23">
                  <c:v>0.109887949675644</c:v>
                </c:pt>
                <c:pt idx="24">
                  <c:v>0.0966188323176725</c:v>
                </c:pt>
                <c:pt idx="25">
                  <c:v>0.0856103793984667</c:v>
                </c:pt>
                <c:pt idx="26">
                  <c:v>0.0762728523687832</c:v>
                </c:pt>
                <c:pt idx="27">
                  <c:v>0.0688028307450363</c:v>
                </c:pt>
                <c:pt idx="28">
                  <c:v>0.0627088657361903</c:v>
                </c:pt>
                <c:pt idx="29">
                  <c:v>0.0580401022213485</c:v>
                </c:pt>
                <c:pt idx="30">
                  <c:v>0.0544033811676823</c:v>
                </c:pt>
                <c:pt idx="31">
                  <c:v>0.0512089640259485</c:v>
                </c:pt>
                <c:pt idx="32">
                  <c:v>0.0488991547080794</c:v>
                </c:pt>
                <c:pt idx="33">
                  <c:v>0.0471299390603499</c:v>
                </c:pt>
                <c:pt idx="34">
                  <c:v>0.0456064478081384</c:v>
                </c:pt>
                <c:pt idx="35">
                  <c:v>0.0445744053469628</c:v>
                </c:pt>
                <c:pt idx="36">
                  <c:v>0.0438372321604089</c:v>
                </c:pt>
                <c:pt idx="37">
                  <c:v>0.0430509140947513</c:v>
                </c:pt>
                <c:pt idx="38">
                  <c:v>0.0426577550619225</c:v>
                </c:pt>
                <c:pt idx="39">
                  <c:v>0.042117161391783</c:v>
                </c:pt>
                <c:pt idx="40">
                  <c:v>0.0420188716335758</c:v>
                </c:pt>
                <c:pt idx="41">
                  <c:v>0.0415274228425398</c:v>
                </c:pt>
                <c:pt idx="42">
                  <c:v>0.0415765677216434</c:v>
                </c:pt>
                <c:pt idx="43">
                  <c:v>0.041134263809711</c:v>
                </c:pt>
                <c:pt idx="44">
                  <c:v>0.0412816984470218</c:v>
                </c:pt>
                <c:pt idx="45">
                  <c:v>0.0409868291724002</c:v>
                </c:pt>
                <c:pt idx="46">
                  <c:v>0.0408393945350894</c:v>
                </c:pt>
                <c:pt idx="47">
                  <c:v>0.0408393945350894</c:v>
                </c:pt>
                <c:pt idx="48">
                  <c:v>0.040888539414193</c:v>
                </c:pt>
                <c:pt idx="49">
                  <c:v>0.040888539414193</c:v>
                </c:pt>
                <c:pt idx="50">
                  <c:v>0.0407902496559858</c:v>
                </c:pt>
                <c:pt idx="51">
                  <c:v>0.0406919598977786</c:v>
                </c:pt>
                <c:pt idx="52">
                  <c:v>0.0403970906231571</c:v>
                </c:pt>
                <c:pt idx="53">
                  <c:v>0.0407902496559858</c:v>
                </c:pt>
                <c:pt idx="54">
                  <c:v>0.0405445252604679</c:v>
                </c:pt>
                <c:pt idx="55">
                  <c:v>0.0405936701395714</c:v>
                </c:pt>
                <c:pt idx="56">
                  <c:v>0.0403970906231571</c:v>
                </c:pt>
                <c:pt idx="57">
                  <c:v>0.0404462355022607</c:v>
                </c:pt>
                <c:pt idx="58">
                  <c:v>0.0404953803813643</c:v>
                </c:pt>
                <c:pt idx="59">
                  <c:v>0.0403970906231571</c:v>
                </c:pt>
                <c:pt idx="60">
                  <c:v>0.0404462355022607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2'!$AZ$7:$AZ$67</c:f>
              <c:numCache>
                <c:formatCode>0.000_ </c:formatCode>
                <c:ptCount val="61"/>
                <c:pt idx="0">
                  <c:v>1.0</c:v>
                </c:pt>
                <c:pt idx="1">
                  <c:v>0.949099876695438</c:v>
                </c:pt>
                <c:pt idx="2">
                  <c:v>0.93632552404439</c:v>
                </c:pt>
                <c:pt idx="3">
                  <c:v>0.915709001233046</c:v>
                </c:pt>
                <c:pt idx="4">
                  <c:v>0.885672009864365</c:v>
                </c:pt>
                <c:pt idx="5">
                  <c:v>0.850653514180025</c:v>
                </c:pt>
                <c:pt idx="6">
                  <c:v>0.810209617755857</c:v>
                </c:pt>
                <c:pt idx="7">
                  <c:v>0.765129469790382</c:v>
                </c:pt>
                <c:pt idx="8">
                  <c:v>0.713785450061652</c:v>
                </c:pt>
                <c:pt idx="9">
                  <c:v>0.660024660912454</c:v>
                </c:pt>
                <c:pt idx="10">
                  <c:v>0.60517879161529</c:v>
                </c:pt>
                <c:pt idx="11">
                  <c:v>0.548951911220715</c:v>
                </c:pt>
                <c:pt idx="12">
                  <c:v>0.493908754623921</c:v>
                </c:pt>
                <c:pt idx="13">
                  <c:v>0.439112207151665</c:v>
                </c:pt>
                <c:pt idx="14">
                  <c:v>0.3888532675709</c:v>
                </c:pt>
                <c:pt idx="15">
                  <c:v>0.340320591861899</c:v>
                </c:pt>
                <c:pt idx="16">
                  <c:v>0.296226880394575</c:v>
                </c:pt>
                <c:pt idx="17">
                  <c:v>0.256029593094944</c:v>
                </c:pt>
                <c:pt idx="18">
                  <c:v>0.220567200986436</c:v>
                </c:pt>
                <c:pt idx="19">
                  <c:v>0.189346485819975</c:v>
                </c:pt>
                <c:pt idx="20">
                  <c:v>0.162712700369914</c:v>
                </c:pt>
                <c:pt idx="21">
                  <c:v>0.139383477188656</c:v>
                </c:pt>
                <c:pt idx="22">
                  <c:v>0.119901356350185</c:v>
                </c:pt>
                <c:pt idx="23">
                  <c:v>0.104019728729963</c:v>
                </c:pt>
                <c:pt idx="24">
                  <c:v>0.0904562268803946</c:v>
                </c:pt>
                <c:pt idx="25">
                  <c:v>0.0796054254007398</c:v>
                </c:pt>
                <c:pt idx="26">
                  <c:v>0.0710234278668311</c:v>
                </c:pt>
                <c:pt idx="27">
                  <c:v>0.064019728729963</c:v>
                </c:pt>
                <c:pt idx="28">
                  <c:v>0.0586436498150431</c:v>
                </c:pt>
                <c:pt idx="29">
                  <c:v>0.0542540073982737</c:v>
                </c:pt>
                <c:pt idx="30">
                  <c:v>0.0512453760789149</c:v>
                </c:pt>
                <c:pt idx="31">
                  <c:v>0.0483847102342787</c:v>
                </c:pt>
                <c:pt idx="32">
                  <c:v>0.0462145499383477</c:v>
                </c:pt>
                <c:pt idx="33">
                  <c:v>0.0448335388409371</c:v>
                </c:pt>
                <c:pt idx="34">
                  <c:v>0.0437484586929716</c:v>
                </c:pt>
                <c:pt idx="35">
                  <c:v>0.0428606658446362</c:v>
                </c:pt>
                <c:pt idx="36">
                  <c:v>0.0424167694204685</c:v>
                </c:pt>
                <c:pt idx="37">
                  <c:v>0.0417262638717633</c:v>
                </c:pt>
                <c:pt idx="38">
                  <c:v>0.0414796547472256</c:v>
                </c:pt>
                <c:pt idx="39">
                  <c:v>0.0409371146732429</c:v>
                </c:pt>
                <c:pt idx="40">
                  <c:v>0.0408877928483354</c:v>
                </c:pt>
                <c:pt idx="41">
                  <c:v>0.0408384710234279</c:v>
                </c:pt>
                <c:pt idx="42">
                  <c:v>0.0406905055487053</c:v>
                </c:pt>
                <c:pt idx="43">
                  <c:v>0.0401479654747226</c:v>
                </c:pt>
                <c:pt idx="44">
                  <c:v>0.0404932182490752</c:v>
                </c:pt>
                <c:pt idx="45">
                  <c:v>0.0401972872996301</c:v>
                </c:pt>
                <c:pt idx="46">
                  <c:v>0.0400493218249075</c:v>
                </c:pt>
                <c:pt idx="47">
                  <c:v>0.040098643649815</c:v>
                </c:pt>
                <c:pt idx="48">
                  <c:v>0.0402466091245376</c:v>
                </c:pt>
                <c:pt idx="49">
                  <c:v>0.0400493218249075</c:v>
                </c:pt>
                <c:pt idx="50">
                  <c:v>0.04</c:v>
                </c:pt>
                <c:pt idx="51">
                  <c:v>0.04</c:v>
                </c:pt>
                <c:pt idx="52">
                  <c:v>0.040098643649815</c:v>
                </c:pt>
                <c:pt idx="53">
                  <c:v>0.0399013563501849</c:v>
                </c:pt>
                <c:pt idx="54">
                  <c:v>0.0398520345252774</c:v>
                </c:pt>
                <c:pt idx="55">
                  <c:v>0.0397040690505549</c:v>
                </c:pt>
                <c:pt idx="56">
                  <c:v>0.0396547472256473</c:v>
                </c:pt>
                <c:pt idx="57">
                  <c:v>0.0396054254007398</c:v>
                </c:pt>
                <c:pt idx="58">
                  <c:v>0.0396054254007398</c:v>
                </c:pt>
                <c:pt idx="59">
                  <c:v>0.0396054254007398</c:v>
                </c:pt>
                <c:pt idx="60">
                  <c:v>0.0396547472256473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2'!$BA$7:$BA$67</c:f>
              <c:numCache>
                <c:formatCode>0.000_ </c:formatCode>
                <c:ptCount val="61"/>
                <c:pt idx="0">
                  <c:v>1.0</c:v>
                </c:pt>
                <c:pt idx="1">
                  <c:v>0.949618169195676</c:v>
                </c:pt>
                <c:pt idx="2">
                  <c:v>0.935535059010215</c:v>
                </c:pt>
                <c:pt idx="3">
                  <c:v>0.915302985222652</c:v>
                </c:pt>
                <c:pt idx="4">
                  <c:v>0.888525240503818</c:v>
                </c:pt>
                <c:pt idx="5">
                  <c:v>0.852127343052663</c:v>
                </c:pt>
                <c:pt idx="6">
                  <c:v>0.812456610135872</c:v>
                </c:pt>
                <c:pt idx="7">
                  <c:v>0.766835267281563</c:v>
                </c:pt>
                <c:pt idx="8">
                  <c:v>0.715610433402757</c:v>
                </c:pt>
                <c:pt idx="9">
                  <c:v>0.663988892194783</c:v>
                </c:pt>
                <c:pt idx="10">
                  <c:v>0.61137558266389</c:v>
                </c:pt>
                <c:pt idx="11">
                  <c:v>0.556778736487157</c:v>
                </c:pt>
                <c:pt idx="12">
                  <c:v>0.502231478726569</c:v>
                </c:pt>
                <c:pt idx="13">
                  <c:v>0.44907269661807</c:v>
                </c:pt>
                <c:pt idx="14">
                  <c:v>0.398244570068432</c:v>
                </c:pt>
                <c:pt idx="15">
                  <c:v>0.352325696717247</c:v>
                </c:pt>
                <c:pt idx="16">
                  <c:v>0.308687890508777</c:v>
                </c:pt>
                <c:pt idx="17">
                  <c:v>0.269116334424278</c:v>
                </c:pt>
                <c:pt idx="18">
                  <c:v>0.233015967469999</c:v>
                </c:pt>
                <c:pt idx="19">
                  <c:v>0.201874442130318</c:v>
                </c:pt>
                <c:pt idx="20">
                  <c:v>0.174204105920857</c:v>
                </c:pt>
                <c:pt idx="21">
                  <c:v>0.15104631558068</c:v>
                </c:pt>
                <c:pt idx="22">
                  <c:v>0.130169592383219</c:v>
                </c:pt>
                <c:pt idx="23">
                  <c:v>0.113607061390459</c:v>
                </c:pt>
                <c:pt idx="24">
                  <c:v>0.0996727164534364</c:v>
                </c:pt>
                <c:pt idx="25">
                  <c:v>0.0877714965783993</c:v>
                </c:pt>
                <c:pt idx="26">
                  <c:v>0.0780521670137856</c:v>
                </c:pt>
                <c:pt idx="27">
                  <c:v>0.0703163740950114</c:v>
                </c:pt>
                <c:pt idx="28">
                  <c:v>0.0644153525736388</c:v>
                </c:pt>
                <c:pt idx="29">
                  <c:v>0.05945651095904</c:v>
                </c:pt>
                <c:pt idx="30">
                  <c:v>0.0552414955866309</c:v>
                </c:pt>
                <c:pt idx="31">
                  <c:v>0.0522166022017257</c:v>
                </c:pt>
                <c:pt idx="32">
                  <c:v>0.0496875929782803</c:v>
                </c:pt>
                <c:pt idx="33">
                  <c:v>0.0480015868293167</c:v>
                </c:pt>
                <c:pt idx="34">
                  <c:v>0.046464345928791</c:v>
                </c:pt>
                <c:pt idx="35">
                  <c:v>0.0450758702767033</c:v>
                </c:pt>
                <c:pt idx="36">
                  <c:v>0.0443320440345135</c:v>
                </c:pt>
                <c:pt idx="37">
                  <c:v>0.0439353367053456</c:v>
                </c:pt>
                <c:pt idx="38">
                  <c:v>0.0432410988793018</c:v>
                </c:pt>
                <c:pt idx="39">
                  <c:v>0.0426460378855499</c:v>
                </c:pt>
                <c:pt idx="40">
                  <c:v>0.04239809580482</c:v>
                </c:pt>
                <c:pt idx="41">
                  <c:v>0.042298918972528</c:v>
                </c:pt>
                <c:pt idx="42">
                  <c:v>0.042249330556382</c:v>
                </c:pt>
                <c:pt idx="43">
                  <c:v>0.0418030348110681</c:v>
                </c:pt>
                <c:pt idx="44">
                  <c:v>0.0414063274819002</c:v>
                </c:pt>
                <c:pt idx="45">
                  <c:v>0.0414559158980462</c:v>
                </c:pt>
                <c:pt idx="46">
                  <c:v>0.0416542695626302</c:v>
                </c:pt>
                <c:pt idx="47">
                  <c:v>0.0416046811464842</c:v>
                </c:pt>
                <c:pt idx="48">
                  <c:v>0.0413567390657542</c:v>
                </c:pt>
                <c:pt idx="49">
                  <c:v>0.0414559158980462</c:v>
                </c:pt>
                <c:pt idx="50">
                  <c:v>0.0412575622334623</c:v>
                </c:pt>
                <c:pt idx="51">
                  <c:v>0.0412575622334623</c:v>
                </c:pt>
                <c:pt idx="52">
                  <c:v>0.0412079738173163</c:v>
                </c:pt>
                <c:pt idx="53">
                  <c:v>0.0411583854011703</c:v>
                </c:pt>
                <c:pt idx="54">
                  <c:v>0.0410096201527323</c:v>
                </c:pt>
                <c:pt idx="55">
                  <c:v>0.0412079738173163</c:v>
                </c:pt>
                <c:pt idx="56">
                  <c:v>0.0409600317365863</c:v>
                </c:pt>
                <c:pt idx="57">
                  <c:v>0.0410592085688783</c:v>
                </c:pt>
                <c:pt idx="58">
                  <c:v>0.0408608549042943</c:v>
                </c:pt>
                <c:pt idx="59">
                  <c:v>0.0406625012397104</c:v>
                </c:pt>
                <c:pt idx="60">
                  <c:v>0.0406625012397104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196256"/>
        <c:axId val="-1110193056"/>
      </c:scatterChart>
      <c:valAx>
        <c:axId val="-111019625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193056"/>
        <c:crosses val="autoZero"/>
        <c:crossBetween val="midCat"/>
      </c:valAx>
      <c:valAx>
        <c:axId val="-111019305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101962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1495327102804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2'!$BB$7:$BB$67</c:f>
              <c:numCache>
                <c:formatCode>0.000_ </c:formatCode>
                <c:ptCount val="61"/>
                <c:pt idx="0">
                  <c:v>1.0</c:v>
                </c:pt>
                <c:pt idx="1">
                  <c:v>0.952136411228</c:v>
                </c:pt>
                <c:pt idx="2">
                  <c:v>0.938026624121254</c:v>
                </c:pt>
                <c:pt idx="3">
                  <c:v>0.915789998504263</c:v>
                </c:pt>
                <c:pt idx="4">
                  <c:v>0.889215735154809</c:v>
                </c:pt>
                <c:pt idx="5">
                  <c:v>0.855412075584584</c:v>
                </c:pt>
                <c:pt idx="6">
                  <c:v>0.811686692925163</c:v>
                </c:pt>
                <c:pt idx="7">
                  <c:v>0.764870120157551</c:v>
                </c:pt>
                <c:pt idx="8">
                  <c:v>0.714114772897243</c:v>
                </c:pt>
                <c:pt idx="9">
                  <c:v>0.659969088098918</c:v>
                </c:pt>
                <c:pt idx="10">
                  <c:v>0.604377524056439</c:v>
                </c:pt>
                <c:pt idx="11">
                  <c:v>0.546592212195244</c:v>
                </c:pt>
                <c:pt idx="12">
                  <c:v>0.488856758239019</c:v>
                </c:pt>
                <c:pt idx="13">
                  <c:v>0.436456100114673</c:v>
                </c:pt>
                <c:pt idx="14">
                  <c:v>0.384753452659919</c:v>
                </c:pt>
                <c:pt idx="15">
                  <c:v>0.33753801665254</c:v>
                </c:pt>
                <c:pt idx="16">
                  <c:v>0.291918033604228</c:v>
                </c:pt>
                <c:pt idx="17">
                  <c:v>0.252081567532532</c:v>
                </c:pt>
                <c:pt idx="18">
                  <c:v>0.217779328912599</c:v>
                </c:pt>
                <c:pt idx="19">
                  <c:v>0.186518422495887</c:v>
                </c:pt>
                <c:pt idx="20">
                  <c:v>0.160791743530937</c:v>
                </c:pt>
                <c:pt idx="21">
                  <c:v>0.137358528194645</c:v>
                </c:pt>
                <c:pt idx="22">
                  <c:v>0.118911103355437</c:v>
                </c:pt>
                <c:pt idx="23">
                  <c:v>0.103255721194595</c:v>
                </c:pt>
                <c:pt idx="24">
                  <c:v>0.0902428079972079</c:v>
                </c:pt>
                <c:pt idx="25">
                  <c:v>0.0796230742384205</c:v>
                </c:pt>
                <c:pt idx="26">
                  <c:v>0.071097372488408</c:v>
                </c:pt>
                <c:pt idx="27">
                  <c:v>0.0640674078875206</c:v>
                </c:pt>
                <c:pt idx="28">
                  <c:v>0.0590816173904372</c:v>
                </c:pt>
                <c:pt idx="29">
                  <c:v>0.0548935533728873</c:v>
                </c:pt>
                <c:pt idx="30">
                  <c:v>0.0513536421199581</c:v>
                </c:pt>
                <c:pt idx="31">
                  <c:v>0.0487610310614748</c:v>
                </c:pt>
                <c:pt idx="32">
                  <c:v>0.0470160043874956</c:v>
                </c:pt>
                <c:pt idx="33">
                  <c:v>0.045420551428429</c:v>
                </c:pt>
                <c:pt idx="34">
                  <c:v>0.044223961709129</c:v>
                </c:pt>
                <c:pt idx="35">
                  <c:v>0.0432268036097123</c:v>
                </c:pt>
                <c:pt idx="36">
                  <c:v>0.0429775140848581</c:v>
                </c:pt>
                <c:pt idx="37">
                  <c:v>0.0423293613202373</c:v>
                </c:pt>
                <c:pt idx="38">
                  <c:v>0.0417310664605873</c:v>
                </c:pt>
                <c:pt idx="39">
                  <c:v>0.0416812085556165</c:v>
                </c:pt>
                <c:pt idx="40">
                  <c:v>0.0411327716009373</c:v>
                </c:pt>
                <c:pt idx="41">
                  <c:v>0.041232487410879</c:v>
                </c:pt>
                <c:pt idx="42">
                  <c:v>0.0408336241711123</c:v>
                </c:pt>
                <c:pt idx="43">
                  <c:v>0.0409831978860248</c:v>
                </c:pt>
                <c:pt idx="44">
                  <c:v>0.0404846188363165</c:v>
                </c:pt>
                <c:pt idx="45">
                  <c:v>0.0407339083611707</c:v>
                </c:pt>
                <c:pt idx="46">
                  <c:v>0.040634192551229</c:v>
                </c:pt>
                <c:pt idx="47">
                  <c:v>0.040634192551229</c:v>
                </c:pt>
                <c:pt idx="48">
                  <c:v>0.040634192551229</c:v>
                </c:pt>
                <c:pt idx="49">
                  <c:v>0.0402353293114623</c:v>
                </c:pt>
                <c:pt idx="50">
                  <c:v>0.0404846188363165</c:v>
                </c:pt>
                <c:pt idx="51">
                  <c:v>0.0404846188363165</c:v>
                </c:pt>
                <c:pt idx="52">
                  <c:v>0.0403849030263748</c:v>
                </c:pt>
                <c:pt idx="53">
                  <c:v>0.0401854714064915</c:v>
                </c:pt>
                <c:pt idx="54">
                  <c:v>0.0402851872164332</c:v>
                </c:pt>
                <c:pt idx="55">
                  <c:v>0.0401356135015207</c:v>
                </c:pt>
                <c:pt idx="56">
                  <c:v>0.040335045121404</c:v>
                </c:pt>
                <c:pt idx="57">
                  <c:v>0.0399860397866082</c:v>
                </c:pt>
                <c:pt idx="58">
                  <c:v>0.0401356135015207</c:v>
                </c:pt>
                <c:pt idx="59">
                  <c:v>0.0402353293114623</c:v>
                </c:pt>
                <c:pt idx="60">
                  <c:v>0.0402353293114623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2'!$BC$7:$BC$67</c:f>
              <c:numCache>
                <c:formatCode>0.000_ </c:formatCode>
                <c:ptCount val="61"/>
                <c:pt idx="0">
                  <c:v>1.0</c:v>
                </c:pt>
                <c:pt idx="1">
                  <c:v>0.943625626519776</c:v>
                </c:pt>
                <c:pt idx="2">
                  <c:v>0.931864423601806</c:v>
                </c:pt>
                <c:pt idx="3">
                  <c:v>0.910475906902883</c:v>
                </c:pt>
                <c:pt idx="4">
                  <c:v>0.880849585628505</c:v>
                </c:pt>
                <c:pt idx="5">
                  <c:v>0.845218599573222</c:v>
                </c:pt>
                <c:pt idx="6">
                  <c:v>0.801300183613716</c:v>
                </c:pt>
                <c:pt idx="7">
                  <c:v>0.755545630489802</c:v>
                </c:pt>
                <c:pt idx="8">
                  <c:v>0.704778919160339</c:v>
                </c:pt>
                <c:pt idx="9">
                  <c:v>0.649694804228078</c:v>
                </c:pt>
                <c:pt idx="10">
                  <c:v>0.593816684035532</c:v>
                </c:pt>
                <c:pt idx="11">
                  <c:v>0.539377698377252</c:v>
                </c:pt>
                <c:pt idx="12">
                  <c:v>0.483449952855938</c:v>
                </c:pt>
                <c:pt idx="13">
                  <c:v>0.431988486923726</c:v>
                </c:pt>
                <c:pt idx="14">
                  <c:v>0.381023274279192</c:v>
                </c:pt>
                <c:pt idx="15">
                  <c:v>0.333482209319637</c:v>
                </c:pt>
                <c:pt idx="16">
                  <c:v>0.292045059798521</c:v>
                </c:pt>
                <c:pt idx="17">
                  <c:v>0.253287678030867</c:v>
                </c:pt>
                <c:pt idx="18">
                  <c:v>0.218996575852315</c:v>
                </c:pt>
                <c:pt idx="19">
                  <c:v>0.188874001290259</c:v>
                </c:pt>
                <c:pt idx="20">
                  <c:v>0.16331695697484</c:v>
                </c:pt>
                <c:pt idx="21">
                  <c:v>0.140787057714257</c:v>
                </c:pt>
                <c:pt idx="22">
                  <c:v>0.122326435412635</c:v>
                </c:pt>
                <c:pt idx="23">
                  <c:v>0.106495955535705</c:v>
                </c:pt>
                <c:pt idx="24">
                  <c:v>0.093245992754702</c:v>
                </c:pt>
                <c:pt idx="25">
                  <c:v>0.0825765470696243</c:v>
                </c:pt>
                <c:pt idx="26">
                  <c:v>0.073842489206491</c:v>
                </c:pt>
                <c:pt idx="27">
                  <c:v>0.0668453178502307</c:v>
                </c:pt>
                <c:pt idx="28">
                  <c:v>0.0610391543843978</c:v>
                </c:pt>
                <c:pt idx="29">
                  <c:v>0.0566225001240633</c:v>
                </c:pt>
                <c:pt idx="30">
                  <c:v>0.0528509751377103</c:v>
                </c:pt>
                <c:pt idx="31">
                  <c:v>0.0500223313979455</c:v>
                </c:pt>
                <c:pt idx="32">
                  <c:v>0.0477395662746266</c:v>
                </c:pt>
                <c:pt idx="33">
                  <c:v>0.0462508064115925</c:v>
                </c:pt>
                <c:pt idx="34">
                  <c:v>0.0446627958910228</c:v>
                </c:pt>
                <c:pt idx="35">
                  <c:v>0.0437695399732023</c:v>
                </c:pt>
                <c:pt idx="36">
                  <c:v>0.0431740360279887</c:v>
                </c:pt>
                <c:pt idx="37">
                  <c:v>0.0424296560964716</c:v>
                </c:pt>
                <c:pt idx="38">
                  <c:v>0.0418837774800258</c:v>
                </c:pt>
                <c:pt idx="39">
                  <c:v>0.0417349014937224</c:v>
                </c:pt>
                <c:pt idx="40">
                  <c:v>0.0412882735348122</c:v>
                </c:pt>
                <c:pt idx="41">
                  <c:v>0.0412386482060444</c:v>
                </c:pt>
                <c:pt idx="42">
                  <c:v>0.0405935189320629</c:v>
                </c:pt>
                <c:pt idx="43">
                  <c:v>0.0405438936032951</c:v>
                </c:pt>
                <c:pt idx="44">
                  <c:v>0.0405935189320629</c:v>
                </c:pt>
                <c:pt idx="45">
                  <c:v>0.0403950176169917</c:v>
                </c:pt>
                <c:pt idx="46">
                  <c:v>0.0402957669594561</c:v>
                </c:pt>
                <c:pt idx="47">
                  <c:v>0.0403950176169917</c:v>
                </c:pt>
                <c:pt idx="48">
                  <c:v>0.0400972656443849</c:v>
                </c:pt>
                <c:pt idx="49">
                  <c:v>0.0398491390005459</c:v>
                </c:pt>
                <c:pt idx="50">
                  <c:v>0.0400972656443849</c:v>
                </c:pt>
                <c:pt idx="51">
                  <c:v>0.0398491390005459</c:v>
                </c:pt>
                <c:pt idx="52">
                  <c:v>0.0400972656443849</c:v>
                </c:pt>
                <c:pt idx="53">
                  <c:v>0.0398987643293137</c:v>
                </c:pt>
                <c:pt idx="54">
                  <c:v>0.0398987643293137</c:v>
                </c:pt>
                <c:pt idx="55">
                  <c:v>0.0402461416306883</c:v>
                </c:pt>
                <c:pt idx="56">
                  <c:v>0.0399980149868493</c:v>
                </c:pt>
                <c:pt idx="57">
                  <c:v>0.0396506376854747</c:v>
                </c:pt>
                <c:pt idx="58">
                  <c:v>0.0399980149868493</c:v>
                </c:pt>
                <c:pt idx="59">
                  <c:v>0.0396506376854747</c:v>
                </c:pt>
                <c:pt idx="60">
                  <c:v>0.0397002630142425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2'!$BD$7:$BD$67</c:f>
              <c:numCache>
                <c:formatCode>0.000_ </c:formatCode>
                <c:ptCount val="61"/>
                <c:pt idx="0">
                  <c:v>1.0</c:v>
                </c:pt>
                <c:pt idx="1">
                  <c:v>0.948117904799841</c:v>
                </c:pt>
                <c:pt idx="2">
                  <c:v>0.931388169687313</c:v>
                </c:pt>
                <c:pt idx="3">
                  <c:v>0.912318263294165</c:v>
                </c:pt>
                <c:pt idx="4">
                  <c:v>0.882493527185819</c:v>
                </c:pt>
                <c:pt idx="5">
                  <c:v>0.846395140410277</c:v>
                </c:pt>
                <c:pt idx="6">
                  <c:v>0.802081258713404</c:v>
                </c:pt>
                <c:pt idx="7">
                  <c:v>0.756124278032264</c:v>
                </c:pt>
                <c:pt idx="8">
                  <c:v>0.704789882493527</c:v>
                </c:pt>
                <c:pt idx="9">
                  <c:v>0.651115315674168</c:v>
                </c:pt>
                <c:pt idx="10">
                  <c:v>0.595399322844055</c:v>
                </c:pt>
                <c:pt idx="11">
                  <c:v>0.536297550288787</c:v>
                </c:pt>
                <c:pt idx="12">
                  <c:v>0.481925911173073</c:v>
                </c:pt>
                <c:pt idx="13">
                  <c:v>0.42850029874527</c:v>
                </c:pt>
                <c:pt idx="14">
                  <c:v>0.376319458275244</c:v>
                </c:pt>
                <c:pt idx="15">
                  <c:v>0.327823142800239</c:v>
                </c:pt>
                <c:pt idx="16">
                  <c:v>0.284853614817765</c:v>
                </c:pt>
                <c:pt idx="17">
                  <c:v>0.245618402708624</c:v>
                </c:pt>
                <c:pt idx="18">
                  <c:v>0.210914160525792</c:v>
                </c:pt>
                <c:pt idx="19">
                  <c:v>0.180392352121091</c:v>
                </c:pt>
                <c:pt idx="20">
                  <c:v>0.154301931886078</c:v>
                </c:pt>
                <c:pt idx="21">
                  <c:v>0.132344154550886</c:v>
                </c:pt>
                <c:pt idx="22">
                  <c:v>0.11431985660227</c:v>
                </c:pt>
                <c:pt idx="23">
                  <c:v>0.0993825931089424</c:v>
                </c:pt>
                <c:pt idx="24">
                  <c:v>0.086387173869747</c:v>
                </c:pt>
                <c:pt idx="25">
                  <c:v>0.0766281617207728</c:v>
                </c:pt>
                <c:pt idx="26">
                  <c:v>0.0688607847042422</c:v>
                </c:pt>
                <c:pt idx="27">
                  <c:v>0.0622883887671778</c:v>
                </c:pt>
                <c:pt idx="28">
                  <c:v>0.0573590918143796</c:v>
                </c:pt>
                <c:pt idx="29">
                  <c:v>0.0532264489145588</c:v>
                </c:pt>
                <c:pt idx="30">
                  <c:v>0.0502389962158932</c:v>
                </c:pt>
                <c:pt idx="31">
                  <c:v>0.0481975702051384</c:v>
                </c:pt>
                <c:pt idx="32">
                  <c:v>0.0464548894642501</c:v>
                </c:pt>
                <c:pt idx="33">
                  <c:v>0.0450607448715395</c:v>
                </c:pt>
                <c:pt idx="34">
                  <c:v>0.0439155546703844</c:v>
                </c:pt>
                <c:pt idx="35">
                  <c:v>0.0431189006174069</c:v>
                </c:pt>
                <c:pt idx="36">
                  <c:v>0.0427205735909181</c:v>
                </c:pt>
                <c:pt idx="37">
                  <c:v>0.0420235012945628</c:v>
                </c:pt>
                <c:pt idx="38">
                  <c:v>0.0417247560246963</c:v>
                </c:pt>
                <c:pt idx="39">
                  <c:v>0.0414758016331408</c:v>
                </c:pt>
                <c:pt idx="40">
                  <c:v>0.0412268472415853</c:v>
                </c:pt>
                <c:pt idx="41">
                  <c:v>0.0411770563632742</c:v>
                </c:pt>
                <c:pt idx="42">
                  <c:v>0.0410774746066521</c:v>
                </c:pt>
                <c:pt idx="43">
                  <c:v>0.0407289384584744</c:v>
                </c:pt>
                <c:pt idx="44">
                  <c:v>0.0407787293367855</c:v>
                </c:pt>
                <c:pt idx="45">
                  <c:v>0.0408783110934077</c:v>
                </c:pt>
                <c:pt idx="46">
                  <c:v>0.0406293567018522</c:v>
                </c:pt>
                <c:pt idx="47">
                  <c:v>0.0407289384584744</c:v>
                </c:pt>
                <c:pt idx="48">
                  <c:v>0.04052977494523</c:v>
                </c:pt>
                <c:pt idx="49">
                  <c:v>0.0405795658235411</c:v>
                </c:pt>
                <c:pt idx="50">
                  <c:v>0.0406293567018522</c:v>
                </c:pt>
                <c:pt idx="51">
                  <c:v>0.0404799840669189</c:v>
                </c:pt>
                <c:pt idx="52">
                  <c:v>0.0404799840669189</c:v>
                </c:pt>
                <c:pt idx="53">
                  <c:v>0.0404301931886078</c:v>
                </c:pt>
                <c:pt idx="54">
                  <c:v>0.04052977494523</c:v>
                </c:pt>
                <c:pt idx="55">
                  <c:v>0.0402808205536746</c:v>
                </c:pt>
                <c:pt idx="56">
                  <c:v>0.0404301931886078</c:v>
                </c:pt>
                <c:pt idx="57">
                  <c:v>0.0401812387970524</c:v>
                </c:pt>
                <c:pt idx="58">
                  <c:v>0.0402808205536746</c:v>
                </c:pt>
                <c:pt idx="59">
                  <c:v>0.0400318661621191</c:v>
                </c:pt>
                <c:pt idx="60">
                  <c:v>0.0401314479187413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2'!$BE$7:$BE$67</c:f>
              <c:numCache>
                <c:formatCode>0.000_ </c:formatCode>
                <c:ptCount val="61"/>
                <c:pt idx="0">
                  <c:v>1.0</c:v>
                </c:pt>
                <c:pt idx="1">
                  <c:v>0.952077466528334</c:v>
                </c:pt>
                <c:pt idx="2">
                  <c:v>0.939331060718344</c:v>
                </c:pt>
                <c:pt idx="3">
                  <c:v>0.919470381898128</c:v>
                </c:pt>
                <c:pt idx="4">
                  <c:v>0.889876982362531</c:v>
                </c:pt>
                <c:pt idx="5">
                  <c:v>0.855145496763994</c:v>
                </c:pt>
                <c:pt idx="6">
                  <c:v>0.815374734449879</c:v>
                </c:pt>
                <c:pt idx="7">
                  <c:v>0.768489699125537</c:v>
                </c:pt>
                <c:pt idx="8">
                  <c:v>0.718887406748678</c:v>
                </c:pt>
                <c:pt idx="9">
                  <c:v>0.665382145150931</c:v>
                </c:pt>
                <c:pt idx="10">
                  <c:v>0.611728669532138</c:v>
                </c:pt>
                <c:pt idx="11">
                  <c:v>0.556840077071291</c:v>
                </c:pt>
                <c:pt idx="12">
                  <c:v>0.502741959389358</c:v>
                </c:pt>
                <c:pt idx="13">
                  <c:v>0.449187293117929</c:v>
                </c:pt>
                <c:pt idx="14">
                  <c:v>0.397559409120103</c:v>
                </c:pt>
                <c:pt idx="15">
                  <c:v>0.351563657922039</c:v>
                </c:pt>
                <c:pt idx="16">
                  <c:v>0.307544093671261</c:v>
                </c:pt>
                <c:pt idx="17">
                  <c:v>0.267575712662418</c:v>
                </c:pt>
                <c:pt idx="18">
                  <c:v>0.232547799021787</c:v>
                </c:pt>
                <c:pt idx="19">
                  <c:v>0.20107702188627</c:v>
                </c:pt>
                <c:pt idx="20">
                  <c:v>0.174694926140013</c:v>
                </c:pt>
                <c:pt idx="21">
                  <c:v>0.151326515488365</c:v>
                </c:pt>
                <c:pt idx="22">
                  <c:v>0.130724766562917</c:v>
                </c:pt>
                <c:pt idx="23">
                  <c:v>0.11387777283731</c:v>
                </c:pt>
                <c:pt idx="24">
                  <c:v>0.0995998221431747</c:v>
                </c:pt>
                <c:pt idx="25">
                  <c:v>0.0881873425226026</c:v>
                </c:pt>
                <c:pt idx="26">
                  <c:v>0.0787016451756336</c:v>
                </c:pt>
                <c:pt idx="27">
                  <c:v>0.070895706733857</c:v>
                </c:pt>
                <c:pt idx="28">
                  <c:v>0.0645225038288622</c:v>
                </c:pt>
                <c:pt idx="29">
                  <c:v>0.0596314411343313</c:v>
                </c:pt>
                <c:pt idx="30">
                  <c:v>0.055728471913443</c:v>
                </c:pt>
                <c:pt idx="31">
                  <c:v>0.0526159774714688</c:v>
                </c:pt>
                <c:pt idx="32">
                  <c:v>0.0501457437873623</c:v>
                </c:pt>
                <c:pt idx="33">
                  <c:v>0.0484165802084877</c:v>
                </c:pt>
                <c:pt idx="34">
                  <c:v>0.0463909885875204</c:v>
                </c:pt>
                <c:pt idx="35">
                  <c:v>0.0456005138086063</c:v>
                </c:pt>
                <c:pt idx="36">
                  <c:v>0.0445136109875994</c:v>
                </c:pt>
                <c:pt idx="37">
                  <c:v>0.0438713502297317</c:v>
                </c:pt>
                <c:pt idx="38">
                  <c:v>0.0433278988192283</c:v>
                </c:pt>
                <c:pt idx="39">
                  <c:v>0.0429326614297712</c:v>
                </c:pt>
                <c:pt idx="40">
                  <c:v>0.0425374240403142</c:v>
                </c:pt>
                <c:pt idx="41">
                  <c:v>0.0423892100192678</c:v>
                </c:pt>
                <c:pt idx="42">
                  <c:v>0.0419445679561286</c:v>
                </c:pt>
                <c:pt idx="43">
                  <c:v>0.0419445679561286</c:v>
                </c:pt>
                <c:pt idx="44">
                  <c:v>0.041697544587718</c:v>
                </c:pt>
                <c:pt idx="45">
                  <c:v>0.0417963539350822</c:v>
                </c:pt>
                <c:pt idx="46">
                  <c:v>0.0414999258929895</c:v>
                </c:pt>
                <c:pt idx="47">
                  <c:v>0.0415987352403537</c:v>
                </c:pt>
                <c:pt idx="48">
                  <c:v>0.0413023071982609</c:v>
                </c:pt>
                <c:pt idx="49">
                  <c:v>0.0414505212193073</c:v>
                </c:pt>
                <c:pt idx="50">
                  <c:v>0.0413023071982609</c:v>
                </c:pt>
                <c:pt idx="51">
                  <c:v>0.0411540931772146</c:v>
                </c:pt>
                <c:pt idx="52">
                  <c:v>0.0410552838298503</c:v>
                </c:pt>
                <c:pt idx="53">
                  <c:v>0.0412034978508967</c:v>
                </c:pt>
                <c:pt idx="54">
                  <c:v>0.0410058791561682</c:v>
                </c:pt>
                <c:pt idx="55">
                  <c:v>0.0411540931772146</c:v>
                </c:pt>
                <c:pt idx="56">
                  <c:v>0.0412034978508967</c:v>
                </c:pt>
                <c:pt idx="57">
                  <c:v>0.0410058791561682</c:v>
                </c:pt>
                <c:pt idx="58">
                  <c:v>0.040956474482486</c:v>
                </c:pt>
                <c:pt idx="59">
                  <c:v>0.040956474482486</c:v>
                </c:pt>
                <c:pt idx="60">
                  <c:v>0.0407588557877575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376832"/>
        <c:axId val="-1110373632"/>
      </c:scatterChart>
      <c:valAx>
        <c:axId val="-111037683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73632"/>
        <c:crosses val="autoZero"/>
        <c:crossBetween val="midCat"/>
      </c:valAx>
      <c:valAx>
        <c:axId val="-111037363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103768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818142473336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2'!$BF$7:$BF$67</c:f>
              <c:numCache>
                <c:formatCode>0.000_ </c:formatCode>
                <c:ptCount val="61"/>
                <c:pt idx="0">
                  <c:v>1.0</c:v>
                </c:pt>
                <c:pt idx="1">
                  <c:v>0.9616270914738</c:v>
                </c:pt>
                <c:pt idx="2">
                  <c:v>0.948452058911933</c:v>
                </c:pt>
                <c:pt idx="3">
                  <c:v>0.931069031159202</c:v>
                </c:pt>
                <c:pt idx="4">
                  <c:v>0.906572487726681</c:v>
                </c:pt>
                <c:pt idx="5">
                  <c:v>0.872708145476405</c:v>
                </c:pt>
                <c:pt idx="6">
                  <c:v>0.830277527301873</c:v>
                </c:pt>
                <c:pt idx="7">
                  <c:v>0.783338342851418</c:v>
                </c:pt>
                <c:pt idx="8">
                  <c:v>0.73289249574191</c:v>
                </c:pt>
                <c:pt idx="9">
                  <c:v>0.679541128143472</c:v>
                </c:pt>
                <c:pt idx="10">
                  <c:v>0.619977958120429</c:v>
                </c:pt>
                <c:pt idx="11">
                  <c:v>0.56311992786294</c:v>
                </c:pt>
                <c:pt idx="12">
                  <c:v>0.507814848211602</c:v>
                </c:pt>
                <c:pt idx="13">
                  <c:v>0.453261196272919</c:v>
                </c:pt>
                <c:pt idx="14">
                  <c:v>0.400510970844605</c:v>
                </c:pt>
                <c:pt idx="15">
                  <c:v>0.351117122532812</c:v>
                </c:pt>
                <c:pt idx="16">
                  <c:v>0.306532411582006</c:v>
                </c:pt>
                <c:pt idx="17">
                  <c:v>0.267708646428214</c:v>
                </c:pt>
                <c:pt idx="18">
                  <c:v>0.230938783689009</c:v>
                </c:pt>
                <c:pt idx="19">
                  <c:v>0.198577296864042</c:v>
                </c:pt>
                <c:pt idx="20">
                  <c:v>0.171225328123435</c:v>
                </c:pt>
                <c:pt idx="21">
                  <c:v>0.147229736499349</c:v>
                </c:pt>
                <c:pt idx="22">
                  <c:v>0.127241759342751</c:v>
                </c:pt>
                <c:pt idx="23">
                  <c:v>0.110610159302675</c:v>
                </c:pt>
                <c:pt idx="24">
                  <c:v>0.0962829375814046</c:v>
                </c:pt>
                <c:pt idx="25">
                  <c:v>0.084761045987376</c:v>
                </c:pt>
                <c:pt idx="26">
                  <c:v>0.0759943893397455</c:v>
                </c:pt>
                <c:pt idx="27">
                  <c:v>0.0681795411281435</c:v>
                </c:pt>
                <c:pt idx="28">
                  <c:v>0.0624686905119727</c:v>
                </c:pt>
                <c:pt idx="29">
                  <c:v>0.0573589820659252</c:v>
                </c:pt>
                <c:pt idx="30">
                  <c:v>0.053351367598437</c:v>
                </c:pt>
                <c:pt idx="31">
                  <c:v>0.0507464181945697</c:v>
                </c:pt>
                <c:pt idx="32">
                  <c:v>0.0482917543332331</c:v>
                </c:pt>
                <c:pt idx="33">
                  <c:v>0.0464382326420198</c:v>
                </c:pt>
                <c:pt idx="34">
                  <c:v>0.045035567578399</c:v>
                </c:pt>
                <c:pt idx="35">
                  <c:v>0.0441338543232141</c:v>
                </c:pt>
                <c:pt idx="36">
                  <c:v>0.0431820458871856</c:v>
                </c:pt>
                <c:pt idx="37">
                  <c:v>0.0426810940787496</c:v>
                </c:pt>
                <c:pt idx="38">
                  <c:v>0.0422302374511572</c:v>
                </c:pt>
                <c:pt idx="39">
                  <c:v>0.0417793808235648</c:v>
                </c:pt>
                <c:pt idx="40">
                  <c:v>0.041629095281034</c:v>
                </c:pt>
                <c:pt idx="41">
                  <c:v>0.0412784290151287</c:v>
                </c:pt>
                <c:pt idx="42">
                  <c:v>0.0410780482917543</c:v>
                </c:pt>
                <c:pt idx="43">
                  <c:v>0.0410780482917543</c:v>
                </c:pt>
                <c:pt idx="44">
                  <c:v>0.0412283338342851</c:v>
                </c:pt>
                <c:pt idx="45">
                  <c:v>0.0406271916641619</c:v>
                </c:pt>
                <c:pt idx="46">
                  <c:v>0.0407774772066927</c:v>
                </c:pt>
                <c:pt idx="47">
                  <c:v>0.0408776675683799</c:v>
                </c:pt>
                <c:pt idx="48">
                  <c:v>0.0405770964833183</c:v>
                </c:pt>
                <c:pt idx="49">
                  <c:v>0.0406772868450055</c:v>
                </c:pt>
                <c:pt idx="50">
                  <c:v>0.0406772868450055</c:v>
                </c:pt>
                <c:pt idx="51">
                  <c:v>0.0403767157599439</c:v>
                </c:pt>
                <c:pt idx="52">
                  <c:v>0.0404268109407875</c:v>
                </c:pt>
                <c:pt idx="53">
                  <c:v>0.0403767157599439</c:v>
                </c:pt>
                <c:pt idx="54">
                  <c:v>0.0403266205791003</c:v>
                </c:pt>
                <c:pt idx="55">
                  <c:v>0.0404769061216311</c:v>
                </c:pt>
                <c:pt idx="56">
                  <c:v>0.0403266205791003</c:v>
                </c:pt>
                <c:pt idx="57">
                  <c:v>0.0400260494940387</c:v>
                </c:pt>
                <c:pt idx="58">
                  <c:v>0.0402264302174131</c:v>
                </c:pt>
                <c:pt idx="59">
                  <c:v>0.0401763350365695</c:v>
                </c:pt>
                <c:pt idx="60">
                  <c:v>0.0402765253982567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2'!$BG$7:$BG$67</c:f>
              <c:numCache>
                <c:formatCode>0.000_ </c:formatCode>
                <c:ptCount val="61"/>
                <c:pt idx="0">
                  <c:v>1.0</c:v>
                </c:pt>
                <c:pt idx="1">
                  <c:v>0.952819793649204</c:v>
                </c:pt>
                <c:pt idx="2">
                  <c:v>0.940649103475909</c:v>
                </c:pt>
                <c:pt idx="3">
                  <c:v>0.918461384353401</c:v>
                </c:pt>
                <c:pt idx="4">
                  <c:v>0.890614043874587</c:v>
                </c:pt>
                <c:pt idx="5">
                  <c:v>0.854602824802164</c:v>
                </c:pt>
                <c:pt idx="6">
                  <c:v>0.808825002504257</c:v>
                </c:pt>
                <c:pt idx="7">
                  <c:v>0.75949113492938</c:v>
                </c:pt>
                <c:pt idx="8">
                  <c:v>0.709355905038566</c:v>
                </c:pt>
                <c:pt idx="9">
                  <c:v>0.651607733146349</c:v>
                </c:pt>
                <c:pt idx="10">
                  <c:v>0.596964840228388</c:v>
                </c:pt>
                <c:pt idx="11">
                  <c:v>0.538114795151758</c:v>
                </c:pt>
                <c:pt idx="12">
                  <c:v>0.48267053991786</c:v>
                </c:pt>
                <c:pt idx="13">
                  <c:v>0.430281478513473</c:v>
                </c:pt>
                <c:pt idx="14">
                  <c:v>0.378994290293499</c:v>
                </c:pt>
                <c:pt idx="15">
                  <c:v>0.330511870179305</c:v>
                </c:pt>
                <c:pt idx="16">
                  <c:v>0.287188219973956</c:v>
                </c:pt>
                <c:pt idx="17">
                  <c:v>0.249373935690674</c:v>
                </c:pt>
                <c:pt idx="18">
                  <c:v>0.213713312631473</c:v>
                </c:pt>
                <c:pt idx="19">
                  <c:v>0.184112992086547</c:v>
                </c:pt>
                <c:pt idx="20">
                  <c:v>0.157918461384353</c:v>
                </c:pt>
                <c:pt idx="21">
                  <c:v>0.135880997696083</c:v>
                </c:pt>
                <c:pt idx="22">
                  <c:v>0.117349494140038</c:v>
                </c:pt>
                <c:pt idx="23">
                  <c:v>0.101773014124011</c:v>
                </c:pt>
                <c:pt idx="24">
                  <c:v>0.0890013022137634</c:v>
                </c:pt>
                <c:pt idx="25">
                  <c:v>0.0786837623960733</c:v>
                </c:pt>
                <c:pt idx="26">
                  <c:v>0.0708203946709406</c:v>
                </c:pt>
                <c:pt idx="27">
                  <c:v>0.0639086446959832</c:v>
                </c:pt>
                <c:pt idx="28">
                  <c:v>0.058649704497646</c:v>
                </c:pt>
                <c:pt idx="29">
                  <c:v>0.0547430632074527</c:v>
                </c:pt>
                <c:pt idx="30">
                  <c:v>0.0511870179304818</c:v>
                </c:pt>
                <c:pt idx="31">
                  <c:v>0.0488831012721627</c:v>
                </c:pt>
                <c:pt idx="32">
                  <c:v>0.0472302914955424</c:v>
                </c:pt>
                <c:pt idx="33">
                  <c:v>0.045427226284684</c:v>
                </c:pt>
                <c:pt idx="34">
                  <c:v>0.0445256936792547</c:v>
                </c:pt>
                <c:pt idx="35">
                  <c:v>0.0434238204948412</c:v>
                </c:pt>
                <c:pt idx="36">
                  <c:v>0.0429229690473805</c:v>
                </c:pt>
                <c:pt idx="37">
                  <c:v>0.0424221175999199</c:v>
                </c:pt>
                <c:pt idx="38">
                  <c:v>0.0421716918761895</c:v>
                </c:pt>
                <c:pt idx="39">
                  <c:v>0.0419713512972052</c:v>
                </c:pt>
                <c:pt idx="40">
                  <c:v>0.0414204147049985</c:v>
                </c:pt>
                <c:pt idx="41">
                  <c:v>0.0413703295602524</c:v>
                </c:pt>
                <c:pt idx="42">
                  <c:v>0.0414204147049985</c:v>
                </c:pt>
                <c:pt idx="43">
                  <c:v>0.0406691375338075</c:v>
                </c:pt>
                <c:pt idx="44">
                  <c:v>0.0413703295602524</c:v>
                </c:pt>
                <c:pt idx="45">
                  <c:v>0.0408193929680457</c:v>
                </c:pt>
                <c:pt idx="46">
                  <c:v>0.0408694781127917</c:v>
                </c:pt>
                <c:pt idx="47">
                  <c:v>0.0409195632575378</c:v>
                </c:pt>
                <c:pt idx="48">
                  <c:v>0.0407192226785535</c:v>
                </c:pt>
                <c:pt idx="49">
                  <c:v>0.0409696484022839</c:v>
                </c:pt>
                <c:pt idx="50">
                  <c:v>0.0405689672443153</c:v>
                </c:pt>
                <c:pt idx="51">
                  <c:v>0.0407192226785535</c:v>
                </c:pt>
                <c:pt idx="52">
                  <c:v>0.0405188820995693</c:v>
                </c:pt>
                <c:pt idx="53">
                  <c:v>0.0405689672443153</c:v>
                </c:pt>
                <c:pt idx="54">
                  <c:v>0.0404187118100771</c:v>
                </c:pt>
                <c:pt idx="55">
                  <c:v>0.0406691375338075</c:v>
                </c:pt>
                <c:pt idx="56">
                  <c:v>0.0404187118100771</c:v>
                </c:pt>
                <c:pt idx="57">
                  <c:v>0.0406190523890614</c:v>
                </c:pt>
                <c:pt idx="58">
                  <c:v>0.0406691375338075</c:v>
                </c:pt>
                <c:pt idx="59">
                  <c:v>0.0406691375338075</c:v>
                </c:pt>
                <c:pt idx="60">
                  <c:v>0.0404687969548232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312240"/>
        <c:axId val="-1110303184"/>
      </c:scatterChart>
      <c:valAx>
        <c:axId val="-111031224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03184"/>
        <c:crosses val="autoZero"/>
        <c:crossBetween val="midCat"/>
      </c:valAx>
      <c:valAx>
        <c:axId val="-111030318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103122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818142473336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2'!$BH$7:$BH$67</c:f>
              <c:numCache>
                <c:formatCode>0.000_ </c:formatCode>
                <c:ptCount val="61"/>
                <c:pt idx="0">
                  <c:v>1.0</c:v>
                </c:pt>
                <c:pt idx="1">
                  <c:v>0.971372608106072</c:v>
                </c:pt>
                <c:pt idx="2">
                  <c:v>0.968007633971172</c:v>
                </c:pt>
                <c:pt idx="3">
                  <c:v>0.969464115313143</c:v>
                </c:pt>
                <c:pt idx="4">
                  <c:v>0.969865903269549</c:v>
                </c:pt>
                <c:pt idx="5">
                  <c:v>0.970970820149666</c:v>
                </c:pt>
                <c:pt idx="6">
                  <c:v>0.968108080960273</c:v>
                </c:pt>
                <c:pt idx="7">
                  <c:v>0.968911656873085</c:v>
                </c:pt>
                <c:pt idx="8">
                  <c:v>0.966199588167345</c:v>
                </c:pt>
                <c:pt idx="9">
                  <c:v>0.967806739992969</c:v>
                </c:pt>
                <c:pt idx="10">
                  <c:v>0.968108080960273</c:v>
                </c:pt>
                <c:pt idx="11">
                  <c:v>0.968308974938476</c:v>
                </c:pt>
                <c:pt idx="12">
                  <c:v>0.96519511827633</c:v>
                </c:pt>
                <c:pt idx="13">
                  <c:v>0.964140424890764</c:v>
                </c:pt>
                <c:pt idx="14">
                  <c:v>0.963738636934358</c:v>
                </c:pt>
                <c:pt idx="15">
                  <c:v>0.959821204359399</c:v>
                </c:pt>
                <c:pt idx="16">
                  <c:v>0.946662648787103</c:v>
                </c:pt>
                <c:pt idx="17">
                  <c:v>0.911305308623374</c:v>
                </c:pt>
                <c:pt idx="18">
                  <c:v>0.86424589422932</c:v>
                </c:pt>
                <c:pt idx="19">
                  <c:v>0.807041333936015</c:v>
                </c:pt>
                <c:pt idx="20">
                  <c:v>0.741499673547285</c:v>
                </c:pt>
                <c:pt idx="21">
                  <c:v>0.673999296871076</c:v>
                </c:pt>
                <c:pt idx="22">
                  <c:v>0.605494450303852</c:v>
                </c:pt>
                <c:pt idx="23">
                  <c:v>0.540655918838833</c:v>
                </c:pt>
                <c:pt idx="24">
                  <c:v>0.478680126563206</c:v>
                </c:pt>
                <c:pt idx="25">
                  <c:v>0.41936617949877</c:v>
                </c:pt>
                <c:pt idx="26">
                  <c:v>0.366279945758626</c:v>
                </c:pt>
                <c:pt idx="27">
                  <c:v>0.318718296419065</c:v>
                </c:pt>
                <c:pt idx="28">
                  <c:v>0.275375420621767</c:v>
                </c:pt>
                <c:pt idx="29">
                  <c:v>0.23745668223595</c:v>
                </c:pt>
                <c:pt idx="30">
                  <c:v>0.204258952337904</c:v>
                </c:pt>
                <c:pt idx="31">
                  <c:v>0.175631560443976</c:v>
                </c:pt>
                <c:pt idx="32">
                  <c:v>0.152076741499674</c:v>
                </c:pt>
                <c:pt idx="33">
                  <c:v>0.131635779217518</c:v>
                </c:pt>
                <c:pt idx="34">
                  <c:v>0.114308673597509</c:v>
                </c:pt>
                <c:pt idx="35">
                  <c:v>0.100195871628748</c:v>
                </c:pt>
                <c:pt idx="36">
                  <c:v>0.0892471498166842</c:v>
                </c:pt>
                <c:pt idx="37">
                  <c:v>0.0794033448847371</c:v>
                </c:pt>
                <c:pt idx="38">
                  <c:v>0.0713173622620662</c:v>
                </c:pt>
                <c:pt idx="39">
                  <c:v>0.0650394254432223</c:v>
                </c:pt>
                <c:pt idx="40">
                  <c:v>0.059866405504495</c:v>
                </c:pt>
                <c:pt idx="41">
                  <c:v>0.0560996434131887</c:v>
                </c:pt>
                <c:pt idx="42">
                  <c:v>0.0522826578273316</c:v>
                </c:pt>
                <c:pt idx="43">
                  <c:v>0.0498217065943448</c:v>
                </c:pt>
                <c:pt idx="44">
                  <c:v>0.0480638842850685</c:v>
                </c:pt>
                <c:pt idx="45">
                  <c:v>0.0464567324594445</c:v>
                </c:pt>
                <c:pt idx="46">
                  <c:v>0.045552709557531</c:v>
                </c:pt>
                <c:pt idx="47">
                  <c:v>0.0442468986992115</c:v>
                </c:pt>
                <c:pt idx="48">
                  <c:v>0.043543769775501</c:v>
                </c:pt>
                <c:pt idx="49">
                  <c:v>0.042941087840892</c:v>
                </c:pt>
                <c:pt idx="50">
                  <c:v>0.042539299884486</c:v>
                </c:pt>
                <c:pt idx="51">
                  <c:v>0.0422379589171814</c:v>
                </c:pt>
                <c:pt idx="52">
                  <c:v>0.0419868414444277</c:v>
                </c:pt>
                <c:pt idx="53">
                  <c:v>0.0415850534880217</c:v>
                </c:pt>
                <c:pt idx="54">
                  <c:v>0.0415850534880217</c:v>
                </c:pt>
                <c:pt idx="55">
                  <c:v>0.0414343830043694</c:v>
                </c:pt>
                <c:pt idx="56">
                  <c:v>0.0414343830043694</c:v>
                </c:pt>
                <c:pt idx="57">
                  <c:v>0.0410325950479634</c:v>
                </c:pt>
                <c:pt idx="58">
                  <c:v>0.0413339360152679</c:v>
                </c:pt>
                <c:pt idx="59">
                  <c:v>0.0410828185425142</c:v>
                </c:pt>
                <c:pt idx="60">
                  <c:v>0.0411330420370649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2'!$BI$7:$BI$67</c:f>
              <c:numCache>
                <c:formatCode>0.000_ </c:formatCode>
                <c:ptCount val="61"/>
                <c:pt idx="0">
                  <c:v>1.0</c:v>
                </c:pt>
                <c:pt idx="1">
                  <c:v>0.969142338526698</c:v>
                </c:pt>
                <c:pt idx="2">
                  <c:v>0.966570866737256</c:v>
                </c:pt>
                <c:pt idx="3">
                  <c:v>0.966369182675339</c:v>
                </c:pt>
                <c:pt idx="4">
                  <c:v>0.967125497907528</c:v>
                </c:pt>
                <c:pt idx="5">
                  <c:v>0.9676801290778</c:v>
                </c:pt>
                <c:pt idx="6">
                  <c:v>0.967579287046841</c:v>
                </c:pt>
                <c:pt idx="7">
                  <c:v>0.96566328845863</c:v>
                </c:pt>
                <c:pt idx="8">
                  <c:v>0.961780870266727</c:v>
                </c:pt>
                <c:pt idx="9">
                  <c:v>0.958806030353451</c:v>
                </c:pt>
                <c:pt idx="10">
                  <c:v>0.943881409771593</c:v>
                </c:pt>
                <c:pt idx="11">
                  <c:v>0.913326274391166</c:v>
                </c:pt>
                <c:pt idx="12">
                  <c:v>0.865577572732315</c:v>
                </c:pt>
                <c:pt idx="13">
                  <c:v>0.813038874602935</c:v>
                </c:pt>
                <c:pt idx="14">
                  <c:v>0.7533403922755</c:v>
                </c:pt>
                <c:pt idx="15">
                  <c:v>0.68935612363233</c:v>
                </c:pt>
                <c:pt idx="16">
                  <c:v>0.624514697726012</c:v>
                </c:pt>
                <c:pt idx="17">
                  <c:v>0.558311904401755</c:v>
                </c:pt>
                <c:pt idx="18">
                  <c:v>0.496142792315837</c:v>
                </c:pt>
                <c:pt idx="19">
                  <c:v>0.43735188826703</c:v>
                </c:pt>
                <c:pt idx="20">
                  <c:v>0.382392981394645</c:v>
                </c:pt>
                <c:pt idx="21">
                  <c:v>0.331568597791559</c:v>
                </c:pt>
                <c:pt idx="22">
                  <c:v>0.287954419402007</c:v>
                </c:pt>
                <c:pt idx="23">
                  <c:v>0.247264659910251</c:v>
                </c:pt>
                <c:pt idx="24">
                  <c:v>0.21292794836888</c:v>
                </c:pt>
                <c:pt idx="25">
                  <c:v>0.182927444158725</c:v>
                </c:pt>
                <c:pt idx="26">
                  <c:v>0.15701104220239</c:v>
                </c:pt>
                <c:pt idx="27">
                  <c:v>0.135531689608229</c:v>
                </c:pt>
                <c:pt idx="28">
                  <c:v>0.11727928200474</c:v>
                </c:pt>
                <c:pt idx="29">
                  <c:v>0.10245550345384</c:v>
                </c:pt>
                <c:pt idx="30">
                  <c:v>0.0895981445066303</c:v>
                </c:pt>
                <c:pt idx="31">
                  <c:v>0.0796652044572178</c:v>
                </c:pt>
                <c:pt idx="32">
                  <c:v>0.0711944738567035</c:v>
                </c:pt>
                <c:pt idx="33">
                  <c:v>0.06469016285988</c:v>
                </c:pt>
                <c:pt idx="34">
                  <c:v>0.0593455352190793</c:v>
                </c:pt>
                <c:pt idx="35">
                  <c:v>0.0554126960116977</c:v>
                </c:pt>
                <c:pt idx="36">
                  <c:v>0.0520849089900671</c:v>
                </c:pt>
                <c:pt idx="37">
                  <c:v>0.0495134372006252</c:v>
                </c:pt>
                <c:pt idx="38">
                  <c:v>0.0475470175969344</c:v>
                </c:pt>
                <c:pt idx="39">
                  <c:v>0.0457318610396813</c:v>
                </c:pt>
                <c:pt idx="40">
                  <c:v>0.0443200726062623</c:v>
                </c:pt>
                <c:pt idx="41">
                  <c:v>0.043462915343115</c:v>
                </c:pt>
                <c:pt idx="42">
                  <c:v>0.0430091262038017</c:v>
                </c:pt>
                <c:pt idx="43">
                  <c:v>0.0423536530025715</c:v>
                </c:pt>
                <c:pt idx="44">
                  <c:v>0.0418494428477789</c:v>
                </c:pt>
                <c:pt idx="45">
                  <c:v>0.0416981798013412</c:v>
                </c:pt>
                <c:pt idx="46">
                  <c:v>0.0413452326929864</c:v>
                </c:pt>
                <c:pt idx="47">
                  <c:v>0.0411939696465487</c:v>
                </c:pt>
                <c:pt idx="48">
                  <c:v>0.0411939696465487</c:v>
                </c:pt>
                <c:pt idx="49">
                  <c:v>0.0408410225381939</c:v>
                </c:pt>
                <c:pt idx="50">
                  <c:v>0.0408410225381939</c:v>
                </c:pt>
                <c:pt idx="51">
                  <c:v>0.0406897594917562</c:v>
                </c:pt>
                <c:pt idx="52">
                  <c:v>0.0408410225381939</c:v>
                </c:pt>
                <c:pt idx="53">
                  <c:v>0.0404880754298391</c:v>
                </c:pt>
                <c:pt idx="54">
                  <c:v>0.0405384964453184</c:v>
                </c:pt>
                <c:pt idx="55">
                  <c:v>0.0405384964453184</c:v>
                </c:pt>
                <c:pt idx="56">
                  <c:v>0.0402863913679221</c:v>
                </c:pt>
                <c:pt idx="57">
                  <c:v>0.0401351283214844</c:v>
                </c:pt>
                <c:pt idx="58">
                  <c:v>0.0401351283214844</c:v>
                </c:pt>
                <c:pt idx="59">
                  <c:v>0.0402863913679221</c:v>
                </c:pt>
                <c:pt idx="60">
                  <c:v>0.0403872333988806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239680"/>
        <c:axId val="-1110156288"/>
      </c:scatterChart>
      <c:valAx>
        <c:axId val="-111023968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156288"/>
        <c:crosses val="autoZero"/>
        <c:crossBetween val="midCat"/>
      </c:valAx>
      <c:valAx>
        <c:axId val="-1110156288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102396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028080"/>
        <c:axId val="-1110017568"/>
      </c:scatterChart>
      <c:valAx>
        <c:axId val="-111002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10017568"/>
        <c:crosses val="autoZero"/>
        <c:crossBetween val="midCat"/>
      </c:valAx>
      <c:valAx>
        <c:axId val="-111001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100280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937184"/>
        <c:axId val="-1109926672"/>
      </c:scatterChart>
      <c:valAx>
        <c:axId val="-11099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926672"/>
        <c:crosses val="autoZero"/>
        <c:crossBetween val="midCat"/>
      </c:valAx>
      <c:valAx>
        <c:axId val="-1109926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937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846224"/>
        <c:axId val="-1109835712"/>
      </c:scatterChart>
      <c:valAx>
        <c:axId val="-110984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835712"/>
        <c:crosses val="autoZero"/>
        <c:crossBetween val="midCat"/>
      </c:valAx>
      <c:valAx>
        <c:axId val="-1109835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8462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755312"/>
        <c:axId val="-1109744800"/>
      </c:scatterChart>
      <c:valAx>
        <c:axId val="-11097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744800"/>
        <c:crosses val="autoZero"/>
        <c:crossBetween val="midCat"/>
      </c:valAx>
      <c:valAx>
        <c:axId val="-1109744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7553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37819691143"/>
          <c:y val="0.0903221656116515"/>
          <c:w val="0.606582433009827"/>
          <c:h val="0.7036457207554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(手を加えず印刷)'!$B$10:$B$13</c:f>
              <c:numCache>
                <c:formatCode>0.0_ </c:formatCode>
                <c:ptCount val="4"/>
                <c:pt idx="0">
                  <c:v>8.7095974417349</c:v>
                </c:pt>
                <c:pt idx="1">
                  <c:v>14.39534925759462</c:v>
                </c:pt>
                <c:pt idx="2">
                  <c:v>22.99263249888146</c:v>
                </c:pt>
                <c:pt idx="3">
                  <c:v>37.46162123698757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(手を加えず印刷)'!$C$10:$C$13</c:f>
              <c:numCache>
                <c:formatCode>0.0_ </c:formatCode>
                <c:ptCount val="4"/>
                <c:pt idx="0">
                  <c:v>9.161490672231295</c:v>
                </c:pt>
                <c:pt idx="1">
                  <c:v>14.16717823607165</c:v>
                </c:pt>
                <c:pt idx="2">
                  <c:v>23.08439622924645</c:v>
                </c:pt>
                <c:pt idx="3">
                  <c:v>36.20610375733027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248462125373863"/>
                  <c:y val="0.231868148834337"/>
                </c:manualLayout>
              </c:layout>
              <c:numFmt formatCode="0.000000_ 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(手を加えず印刷)'!$F$10:$F$13</c:f>
              <c:numCache>
                <c:formatCode>0.0_ </c:formatCode>
                <c:ptCount val="4"/>
                <c:pt idx="0">
                  <c:v>8.883456526684707</c:v>
                </c:pt>
                <c:pt idx="1">
                  <c:v>14.25694067049627</c:v>
                </c:pt>
                <c:pt idx="2">
                  <c:v>22.99751751496823</c:v>
                </c:pt>
                <c:pt idx="3">
                  <c:v>37.35992438943821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(手を加えず印刷)'!$D$10:$D$13</c:f>
              <c:numCache>
                <c:formatCode>0.0_ </c:formatCode>
                <c:ptCount val="4"/>
                <c:pt idx="0">
                  <c:v>8.783070465043948</c:v>
                </c:pt>
                <c:pt idx="1">
                  <c:v>14.32245793539903</c:v>
                </c:pt>
                <c:pt idx="2">
                  <c:v>23.51800859002229</c:v>
                </c:pt>
                <c:pt idx="3">
                  <c:v>38.30851361672013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(手を加えず印刷)'!$E$10:$E$13</c:f>
              <c:numCache>
                <c:formatCode>0.0_ </c:formatCode>
                <c:ptCount val="4"/>
                <c:pt idx="0">
                  <c:v>8.879667527728685</c:v>
                </c:pt>
                <c:pt idx="1">
                  <c:v>14.14277725291978</c:v>
                </c:pt>
                <c:pt idx="2">
                  <c:v>22.39503274172273</c:v>
                </c:pt>
                <c:pt idx="3">
                  <c:v>37.46345894671483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658816"/>
        <c:axId val="-1109647696"/>
      </c:scatterChart>
      <c:valAx>
        <c:axId val="-1109658816"/>
        <c:scaling>
          <c:logBase val="10.0"/>
          <c:orientation val="minMax"/>
          <c:min val="10.0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26848861791109"/>
              <c:y val="0.851610828058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647696"/>
        <c:crosses val="autoZero"/>
        <c:crossBetween val="midCat"/>
      </c:valAx>
      <c:valAx>
        <c:axId val="-1109647696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4552529182879"/>
              <c:y val="0.35483763059029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96588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7272303559004"/>
          <c:w val="0.847954427018268"/>
          <c:h val="0.7454520637027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2'!$B$7:$B$67</c:f>
              <c:numCache>
                <c:formatCode>0.000_ </c:formatCode>
                <c:ptCount val="61"/>
                <c:pt idx="0">
                  <c:v>1.0</c:v>
                </c:pt>
                <c:pt idx="1">
                  <c:v>0.949150834047271</c:v>
                </c:pt>
                <c:pt idx="2">
                  <c:v>0.934132943607317</c:v>
                </c:pt>
                <c:pt idx="3">
                  <c:v>0.911858085974903</c:v>
                </c:pt>
                <c:pt idx="4">
                  <c:v>0.882023887517008</c:v>
                </c:pt>
                <c:pt idx="5">
                  <c:v>0.846091820793227</c:v>
                </c:pt>
                <c:pt idx="6">
                  <c:v>0.805120193519125</c:v>
                </c:pt>
                <c:pt idx="7">
                  <c:v>0.757042785869072</c:v>
                </c:pt>
                <c:pt idx="8">
                  <c:v>0.70503452098977</c:v>
                </c:pt>
                <c:pt idx="9">
                  <c:v>0.651312805523358</c:v>
                </c:pt>
                <c:pt idx="10">
                  <c:v>0.597087134001915</c:v>
                </c:pt>
                <c:pt idx="11">
                  <c:v>0.541601572342892</c:v>
                </c:pt>
                <c:pt idx="12">
                  <c:v>0.486821549160913</c:v>
                </c:pt>
                <c:pt idx="13">
                  <c:v>0.432948646877992</c:v>
                </c:pt>
                <c:pt idx="14">
                  <c:v>0.383863327117875</c:v>
                </c:pt>
                <c:pt idx="15">
                  <c:v>0.338809655798014</c:v>
                </c:pt>
                <c:pt idx="16">
                  <c:v>0.296779720808345</c:v>
                </c:pt>
                <c:pt idx="17">
                  <c:v>0.25731996169934</c:v>
                </c:pt>
                <c:pt idx="18">
                  <c:v>0.223655697223202</c:v>
                </c:pt>
                <c:pt idx="19">
                  <c:v>0.193418333921282</c:v>
                </c:pt>
                <c:pt idx="20">
                  <c:v>0.167464597087134</c:v>
                </c:pt>
                <c:pt idx="21">
                  <c:v>0.144181827344656</c:v>
                </c:pt>
                <c:pt idx="22">
                  <c:v>0.125182684069949</c:v>
                </c:pt>
                <c:pt idx="23">
                  <c:v>0.109408859547447</c:v>
                </c:pt>
                <c:pt idx="24">
                  <c:v>0.0964067933276218</c:v>
                </c:pt>
                <c:pt idx="25">
                  <c:v>0.0851685733004082</c:v>
                </c:pt>
                <c:pt idx="26">
                  <c:v>0.0764501335483546</c:v>
                </c:pt>
                <c:pt idx="27">
                  <c:v>0.0687900015118681</c:v>
                </c:pt>
                <c:pt idx="28">
                  <c:v>0.0631960893010129</c:v>
                </c:pt>
                <c:pt idx="29">
                  <c:v>0.0585092979892153</c:v>
                </c:pt>
                <c:pt idx="30">
                  <c:v>0.0546792319709721</c:v>
                </c:pt>
                <c:pt idx="31">
                  <c:v>0.0516554956407801</c:v>
                </c:pt>
                <c:pt idx="32">
                  <c:v>0.0492365065766265</c:v>
                </c:pt>
                <c:pt idx="33">
                  <c:v>0.0475734515950209</c:v>
                </c:pt>
                <c:pt idx="34">
                  <c:v>0.0464647482739505</c:v>
                </c:pt>
                <c:pt idx="35">
                  <c:v>0.0449528801088545</c:v>
                </c:pt>
                <c:pt idx="36">
                  <c:v>0.0443481328428161</c:v>
                </c:pt>
                <c:pt idx="37">
                  <c:v>0.0439449679987905</c:v>
                </c:pt>
                <c:pt idx="38">
                  <c:v>0.0432898251272489</c:v>
                </c:pt>
                <c:pt idx="39">
                  <c:v>0.0426346822557073</c:v>
                </c:pt>
                <c:pt idx="40">
                  <c:v>0.0426346822557073</c:v>
                </c:pt>
                <c:pt idx="41">
                  <c:v>0.0423827042281913</c:v>
                </c:pt>
                <c:pt idx="42">
                  <c:v>0.0422315174116817</c:v>
                </c:pt>
                <c:pt idx="43">
                  <c:v>0.0420299349896689</c:v>
                </c:pt>
                <c:pt idx="44">
                  <c:v>0.0418787481731593</c:v>
                </c:pt>
                <c:pt idx="45">
                  <c:v>0.0415763745401401</c:v>
                </c:pt>
                <c:pt idx="46">
                  <c:v>0.0416771657511465</c:v>
                </c:pt>
                <c:pt idx="47">
                  <c:v>0.0417275613566497</c:v>
                </c:pt>
                <c:pt idx="48">
                  <c:v>0.0415259789346369</c:v>
                </c:pt>
                <c:pt idx="49">
                  <c:v>0.0414755833291337</c:v>
                </c:pt>
                <c:pt idx="50">
                  <c:v>0.0413747921181273</c:v>
                </c:pt>
                <c:pt idx="51">
                  <c:v>0.0414755833291337</c:v>
                </c:pt>
                <c:pt idx="52">
                  <c:v>0.0413243965126241</c:v>
                </c:pt>
                <c:pt idx="53">
                  <c:v>0.0413747921181273</c:v>
                </c:pt>
                <c:pt idx="54">
                  <c:v>0.0410220228796049</c:v>
                </c:pt>
                <c:pt idx="55">
                  <c:v>0.0411732096961145</c:v>
                </c:pt>
                <c:pt idx="56">
                  <c:v>0.0411228140906113</c:v>
                </c:pt>
                <c:pt idx="57">
                  <c:v>0.0411732096961145</c:v>
                </c:pt>
                <c:pt idx="58">
                  <c:v>0.0411732096961145</c:v>
                </c:pt>
                <c:pt idx="59">
                  <c:v>0.0410724184851081</c:v>
                </c:pt>
                <c:pt idx="60">
                  <c:v>0.0409212316685985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2'!$C$7:$C$67</c:f>
              <c:numCache>
                <c:formatCode>0.000_ </c:formatCode>
                <c:ptCount val="61"/>
                <c:pt idx="0">
                  <c:v>1.0</c:v>
                </c:pt>
                <c:pt idx="1">
                  <c:v>0.950197388399636</c:v>
                </c:pt>
                <c:pt idx="2">
                  <c:v>0.93086344771738</c:v>
                </c:pt>
                <c:pt idx="3">
                  <c:v>0.907429901811924</c:v>
                </c:pt>
                <c:pt idx="4">
                  <c:v>0.873165300131592</c:v>
                </c:pt>
                <c:pt idx="5">
                  <c:v>0.833080271282518</c:v>
                </c:pt>
                <c:pt idx="6">
                  <c:v>0.78474541957688</c:v>
                </c:pt>
                <c:pt idx="7">
                  <c:v>0.732159125417552</c:v>
                </c:pt>
                <c:pt idx="8">
                  <c:v>0.676637311468772</c:v>
                </c:pt>
                <c:pt idx="9">
                  <c:v>0.61767385362891</c:v>
                </c:pt>
                <c:pt idx="10">
                  <c:v>0.558507946148396</c:v>
                </c:pt>
                <c:pt idx="11">
                  <c:v>0.500607348921956</c:v>
                </c:pt>
                <c:pt idx="12">
                  <c:v>0.445945945945946</c:v>
                </c:pt>
                <c:pt idx="13">
                  <c:v>0.392043729122381</c:v>
                </c:pt>
                <c:pt idx="14">
                  <c:v>0.342190505111853</c:v>
                </c:pt>
                <c:pt idx="15">
                  <c:v>0.29734790970746</c:v>
                </c:pt>
                <c:pt idx="16">
                  <c:v>0.255845733373823</c:v>
                </c:pt>
                <c:pt idx="17">
                  <c:v>0.220315821439417</c:v>
                </c:pt>
                <c:pt idx="18">
                  <c:v>0.188683065087559</c:v>
                </c:pt>
                <c:pt idx="19">
                  <c:v>0.161352363599555</c:v>
                </c:pt>
                <c:pt idx="20">
                  <c:v>0.138374329385565</c:v>
                </c:pt>
                <c:pt idx="21">
                  <c:v>0.11904038870331</c:v>
                </c:pt>
                <c:pt idx="22">
                  <c:v>0.102996254681648</c:v>
                </c:pt>
                <c:pt idx="23">
                  <c:v>0.0900900900900901</c:v>
                </c:pt>
                <c:pt idx="24">
                  <c:v>0.0793096467253771</c:v>
                </c:pt>
                <c:pt idx="25">
                  <c:v>0.0707561494078348</c:v>
                </c:pt>
                <c:pt idx="26">
                  <c:v>0.0638222492155076</c:v>
                </c:pt>
                <c:pt idx="27">
                  <c:v>0.0584067213280696</c:v>
                </c:pt>
                <c:pt idx="28">
                  <c:v>0.0544083409251948</c:v>
                </c:pt>
                <c:pt idx="29">
                  <c:v>0.0512703714950906</c:v>
                </c:pt>
                <c:pt idx="30">
                  <c:v>0.048739750986942</c:v>
                </c:pt>
                <c:pt idx="31">
                  <c:v>0.0471201538617269</c:v>
                </c:pt>
                <c:pt idx="32">
                  <c:v>0.0453993319161858</c:v>
                </c:pt>
                <c:pt idx="33">
                  <c:v>0.0442858588926005</c:v>
                </c:pt>
                <c:pt idx="34">
                  <c:v>0.0434760603299929</c:v>
                </c:pt>
                <c:pt idx="35">
                  <c:v>0.0430711610486891</c:v>
                </c:pt>
                <c:pt idx="36">
                  <c:v>0.0426156493572224</c:v>
                </c:pt>
                <c:pt idx="37">
                  <c:v>0.0422613624860816</c:v>
                </c:pt>
                <c:pt idx="38">
                  <c:v>0.0420083004352667</c:v>
                </c:pt>
                <c:pt idx="39">
                  <c:v>0.0418058507946148</c:v>
                </c:pt>
                <c:pt idx="40">
                  <c:v>0.0413503391031481</c:v>
                </c:pt>
                <c:pt idx="41">
                  <c:v>0.0416034011539629</c:v>
                </c:pt>
                <c:pt idx="42">
                  <c:v>0.0412491142828221</c:v>
                </c:pt>
                <c:pt idx="43">
                  <c:v>0.0410972770523332</c:v>
                </c:pt>
                <c:pt idx="44">
                  <c:v>0.0410466646421702</c:v>
                </c:pt>
                <c:pt idx="45">
                  <c:v>0.0410972770523332</c:v>
                </c:pt>
                <c:pt idx="46">
                  <c:v>0.0410466646421702</c:v>
                </c:pt>
                <c:pt idx="47">
                  <c:v>0.0409454398218443</c:v>
                </c:pt>
                <c:pt idx="48">
                  <c:v>0.0409454398218443</c:v>
                </c:pt>
                <c:pt idx="49">
                  <c:v>0.0408948274116813</c:v>
                </c:pt>
                <c:pt idx="50">
                  <c:v>0.0405405405405405</c:v>
                </c:pt>
                <c:pt idx="51">
                  <c:v>0.0408442150015184</c:v>
                </c:pt>
                <c:pt idx="52">
                  <c:v>0.0408442150015184</c:v>
                </c:pt>
                <c:pt idx="53">
                  <c:v>0.0409960522320073</c:v>
                </c:pt>
                <c:pt idx="54">
                  <c:v>0.0406923777710294</c:v>
                </c:pt>
                <c:pt idx="55">
                  <c:v>0.0406417653608665</c:v>
                </c:pt>
                <c:pt idx="56">
                  <c:v>0.0405405405405405</c:v>
                </c:pt>
                <c:pt idx="57">
                  <c:v>0.0406923777710294</c:v>
                </c:pt>
                <c:pt idx="58">
                  <c:v>0.0407429901811924</c:v>
                </c:pt>
                <c:pt idx="59">
                  <c:v>0.0405911529507035</c:v>
                </c:pt>
                <c:pt idx="60">
                  <c:v>0.0405405405405405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2'!$D$7:$D$67</c:f>
              <c:numCache>
                <c:formatCode>0.000_ </c:formatCode>
                <c:ptCount val="61"/>
                <c:pt idx="0">
                  <c:v>1.0</c:v>
                </c:pt>
                <c:pt idx="1">
                  <c:v>0.944144877403602</c:v>
                </c:pt>
                <c:pt idx="2">
                  <c:v>0.926543900702004</c:v>
                </c:pt>
                <c:pt idx="3">
                  <c:v>0.901414182521111</c:v>
                </c:pt>
                <c:pt idx="4">
                  <c:v>0.868806592735782</c:v>
                </c:pt>
                <c:pt idx="5">
                  <c:v>0.828873740970597</c:v>
                </c:pt>
                <c:pt idx="6">
                  <c:v>0.782022586224438</c:v>
                </c:pt>
                <c:pt idx="7">
                  <c:v>0.733543595482755</c:v>
                </c:pt>
                <c:pt idx="8">
                  <c:v>0.678248041509818</c:v>
                </c:pt>
                <c:pt idx="9">
                  <c:v>0.626259029402788</c:v>
                </c:pt>
                <c:pt idx="10">
                  <c:v>0.567504323939363</c:v>
                </c:pt>
                <c:pt idx="11">
                  <c:v>0.513175297588768</c:v>
                </c:pt>
                <c:pt idx="12">
                  <c:v>0.460270627734256</c:v>
                </c:pt>
                <c:pt idx="13">
                  <c:v>0.409858581747889</c:v>
                </c:pt>
                <c:pt idx="14">
                  <c:v>0.361990029504527</c:v>
                </c:pt>
                <c:pt idx="15">
                  <c:v>0.317682368501373</c:v>
                </c:pt>
                <c:pt idx="16">
                  <c:v>0.277749516736189</c:v>
                </c:pt>
                <c:pt idx="17">
                  <c:v>0.240817987587751</c:v>
                </c:pt>
                <c:pt idx="18">
                  <c:v>0.209176925424763</c:v>
                </c:pt>
                <c:pt idx="19">
                  <c:v>0.180944144877404</c:v>
                </c:pt>
                <c:pt idx="20">
                  <c:v>0.156882694068573</c:v>
                </c:pt>
                <c:pt idx="21">
                  <c:v>0.135873435751348</c:v>
                </c:pt>
                <c:pt idx="22">
                  <c:v>0.118577678298911</c:v>
                </c:pt>
                <c:pt idx="23">
                  <c:v>0.10377454471462</c:v>
                </c:pt>
                <c:pt idx="24">
                  <c:v>0.0911079458744531</c:v>
                </c:pt>
                <c:pt idx="25">
                  <c:v>0.081595279275613</c:v>
                </c:pt>
                <c:pt idx="26">
                  <c:v>0.0732526197985553</c:v>
                </c:pt>
                <c:pt idx="27">
                  <c:v>0.0665886661918812</c:v>
                </c:pt>
                <c:pt idx="28">
                  <c:v>0.0615016787058704</c:v>
                </c:pt>
                <c:pt idx="29">
                  <c:v>0.0571777393427612</c:v>
                </c:pt>
                <c:pt idx="30">
                  <c:v>0.0536168481025537</c:v>
                </c:pt>
                <c:pt idx="31">
                  <c:v>0.0511750941092685</c:v>
                </c:pt>
                <c:pt idx="32">
                  <c:v>0.0490385593651439</c:v>
                </c:pt>
                <c:pt idx="33">
                  <c:v>0.0474107233696205</c:v>
                </c:pt>
                <c:pt idx="34">
                  <c:v>0.0459863668735375</c:v>
                </c:pt>
                <c:pt idx="35">
                  <c:v>0.0447654898768949</c:v>
                </c:pt>
                <c:pt idx="36">
                  <c:v>0.0442059212534337</c:v>
                </c:pt>
                <c:pt idx="37">
                  <c:v>0.0436972225048326</c:v>
                </c:pt>
                <c:pt idx="38">
                  <c:v>0.0431376538813714</c:v>
                </c:pt>
                <c:pt idx="39">
                  <c:v>0.042934174381931</c:v>
                </c:pt>
                <c:pt idx="40">
                  <c:v>0.04247634550819</c:v>
                </c:pt>
                <c:pt idx="41">
                  <c:v>0.0423746057584698</c:v>
                </c:pt>
                <c:pt idx="42">
                  <c:v>0.0422219961338895</c:v>
                </c:pt>
                <c:pt idx="43">
                  <c:v>0.0418659070098687</c:v>
                </c:pt>
                <c:pt idx="44">
                  <c:v>0.0418659070098687</c:v>
                </c:pt>
                <c:pt idx="45">
                  <c:v>0.0420185166344491</c:v>
                </c:pt>
                <c:pt idx="46">
                  <c:v>0.0417132973852884</c:v>
                </c:pt>
                <c:pt idx="47">
                  <c:v>0.0417641672601485</c:v>
                </c:pt>
                <c:pt idx="48">
                  <c:v>0.0417641672601485</c:v>
                </c:pt>
                <c:pt idx="49">
                  <c:v>0.0416115576355682</c:v>
                </c:pt>
                <c:pt idx="50">
                  <c:v>0.0413063383864076</c:v>
                </c:pt>
                <c:pt idx="51">
                  <c:v>0.041509817885848</c:v>
                </c:pt>
                <c:pt idx="52">
                  <c:v>0.0415606877607081</c:v>
                </c:pt>
                <c:pt idx="53">
                  <c:v>0.0414589480109879</c:v>
                </c:pt>
                <c:pt idx="54">
                  <c:v>0.0414589480109879</c:v>
                </c:pt>
                <c:pt idx="55">
                  <c:v>0.0414589480109879</c:v>
                </c:pt>
                <c:pt idx="56">
                  <c:v>0.041051989012107</c:v>
                </c:pt>
                <c:pt idx="57">
                  <c:v>0.0413572082612677</c:v>
                </c:pt>
                <c:pt idx="58">
                  <c:v>0.041509817885848</c:v>
                </c:pt>
                <c:pt idx="59">
                  <c:v>0.0412554685115475</c:v>
                </c:pt>
                <c:pt idx="60">
                  <c:v>0.0409502492623868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2'!$E$7:$E$67</c:f>
              <c:numCache>
                <c:formatCode>0.000_ </c:formatCode>
                <c:ptCount val="61"/>
                <c:pt idx="0">
                  <c:v>1.0</c:v>
                </c:pt>
                <c:pt idx="1">
                  <c:v>0.945954229668982</c:v>
                </c:pt>
                <c:pt idx="2">
                  <c:v>0.926798120147119</c:v>
                </c:pt>
                <c:pt idx="3">
                  <c:v>0.900132815692685</c:v>
                </c:pt>
                <c:pt idx="4">
                  <c:v>0.865345320800981</c:v>
                </c:pt>
                <c:pt idx="5">
                  <c:v>0.82555169595423</c:v>
                </c:pt>
                <c:pt idx="6">
                  <c:v>0.777533714752758</c:v>
                </c:pt>
                <c:pt idx="7">
                  <c:v>0.72471393543114</c:v>
                </c:pt>
                <c:pt idx="8">
                  <c:v>0.670514916223948</c:v>
                </c:pt>
                <c:pt idx="9">
                  <c:v>0.614119329791581</c:v>
                </c:pt>
                <c:pt idx="10">
                  <c:v>0.556599918267266</c:v>
                </c:pt>
                <c:pt idx="11">
                  <c:v>0.4995913363302</c:v>
                </c:pt>
                <c:pt idx="12">
                  <c:v>0.443757662443809</c:v>
                </c:pt>
                <c:pt idx="13">
                  <c:v>0.391397629750715</c:v>
                </c:pt>
                <c:pt idx="14">
                  <c:v>0.343277482631794</c:v>
                </c:pt>
                <c:pt idx="15">
                  <c:v>0.298886391499796</c:v>
                </c:pt>
                <c:pt idx="16">
                  <c:v>0.25853085410707</c:v>
                </c:pt>
                <c:pt idx="17">
                  <c:v>0.222517368205966</c:v>
                </c:pt>
                <c:pt idx="18">
                  <c:v>0.190948099713935</c:v>
                </c:pt>
                <c:pt idx="19">
                  <c:v>0.164282795259501</c:v>
                </c:pt>
                <c:pt idx="20">
                  <c:v>0.14165304454434</c:v>
                </c:pt>
                <c:pt idx="21">
                  <c:v>0.122037188393952</c:v>
                </c:pt>
                <c:pt idx="22">
                  <c:v>0.105946056395586</c:v>
                </c:pt>
                <c:pt idx="23">
                  <c:v>0.0926644871270944</c:v>
                </c:pt>
                <c:pt idx="24">
                  <c:v>0.0819370657948508</c:v>
                </c:pt>
                <c:pt idx="25">
                  <c:v>0.0729975480179812</c:v>
                </c:pt>
                <c:pt idx="26">
                  <c:v>0.0662035145075603</c:v>
                </c:pt>
                <c:pt idx="27">
                  <c:v>0.0608908868001635</c:v>
                </c:pt>
                <c:pt idx="28">
                  <c:v>0.0563445034736412</c:v>
                </c:pt>
                <c:pt idx="29">
                  <c:v>0.0529730281977932</c:v>
                </c:pt>
                <c:pt idx="30">
                  <c:v>0.0502656313853698</c:v>
                </c:pt>
                <c:pt idx="31">
                  <c:v>0.0481201471189211</c:v>
                </c:pt>
                <c:pt idx="32">
                  <c:v>0.046638741315897</c:v>
                </c:pt>
                <c:pt idx="33">
                  <c:v>0.0452595014303228</c:v>
                </c:pt>
                <c:pt idx="34">
                  <c:v>0.0446975888843482</c:v>
                </c:pt>
                <c:pt idx="35">
                  <c:v>0.0439313445034736</c:v>
                </c:pt>
                <c:pt idx="36">
                  <c:v>0.0436248467511238</c:v>
                </c:pt>
                <c:pt idx="37">
                  <c:v>0.0430118512464242</c:v>
                </c:pt>
                <c:pt idx="38">
                  <c:v>0.0426542705353494</c:v>
                </c:pt>
                <c:pt idx="39">
                  <c:v>0.0424499387004495</c:v>
                </c:pt>
                <c:pt idx="40">
                  <c:v>0.0421945239068247</c:v>
                </c:pt>
                <c:pt idx="41">
                  <c:v>0.0420923579893747</c:v>
                </c:pt>
                <c:pt idx="42">
                  <c:v>0.0421434409480997</c:v>
                </c:pt>
                <c:pt idx="43">
                  <c:v>0.0421434409480997</c:v>
                </c:pt>
                <c:pt idx="44">
                  <c:v>0.0418369431957499</c:v>
                </c:pt>
                <c:pt idx="45">
                  <c:v>0.0415304454434001</c:v>
                </c:pt>
                <c:pt idx="46">
                  <c:v>0.0417347772783</c:v>
                </c:pt>
                <c:pt idx="47">
                  <c:v>0.04163261136085</c:v>
                </c:pt>
                <c:pt idx="48">
                  <c:v>0.0417347772783</c:v>
                </c:pt>
                <c:pt idx="49">
                  <c:v>0.0417858602370249</c:v>
                </c:pt>
                <c:pt idx="50">
                  <c:v>0.0415304454434001</c:v>
                </c:pt>
                <c:pt idx="51">
                  <c:v>0.041683694319575</c:v>
                </c:pt>
                <c:pt idx="52">
                  <c:v>0.04163261136085</c:v>
                </c:pt>
                <c:pt idx="53">
                  <c:v>0.0414282795259501</c:v>
                </c:pt>
                <c:pt idx="54">
                  <c:v>0.0413771965672252</c:v>
                </c:pt>
                <c:pt idx="55">
                  <c:v>0.0413261136085002</c:v>
                </c:pt>
                <c:pt idx="56">
                  <c:v>0.0415304454434001</c:v>
                </c:pt>
                <c:pt idx="57">
                  <c:v>0.0413261136085002</c:v>
                </c:pt>
                <c:pt idx="58">
                  <c:v>0.0413771965672252</c:v>
                </c:pt>
                <c:pt idx="59">
                  <c:v>0.0415304454434001</c:v>
                </c:pt>
                <c:pt idx="60">
                  <c:v>0.0413771965672252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587088"/>
        <c:axId val="-1109578064"/>
      </c:scatterChart>
      <c:valAx>
        <c:axId val="-110958708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578064"/>
        <c:crosses val="autoZero"/>
        <c:crossBetween val="midCat"/>
      </c:valAx>
      <c:valAx>
        <c:axId val="-110957806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958708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8083904"/>
        <c:axId val="-1017937376"/>
      </c:scatterChart>
      <c:valAx>
        <c:axId val="-101808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17937376"/>
        <c:crosses val="autoZero"/>
        <c:crossBetween val="midCat"/>
      </c:valAx>
      <c:valAx>
        <c:axId val="-1017937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180839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3133106007849"/>
          <c:y val="0.127272303559004"/>
          <c:w val="0.843374114162299"/>
          <c:h val="0.7454520637027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2'!$F$7:$F$67</c:f>
              <c:numCache>
                <c:formatCode>0.000_ </c:formatCode>
                <c:ptCount val="61"/>
                <c:pt idx="0">
                  <c:v>1.0</c:v>
                </c:pt>
                <c:pt idx="1">
                  <c:v>0.969381568310428</c:v>
                </c:pt>
                <c:pt idx="2">
                  <c:v>0.96892683912692</c:v>
                </c:pt>
                <c:pt idx="3">
                  <c:v>0.9660974130962</c:v>
                </c:pt>
                <c:pt idx="4">
                  <c:v>0.967208973322555</c:v>
                </c:pt>
                <c:pt idx="5">
                  <c:v>0.964834276475344</c:v>
                </c:pt>
                <c:pt idx="6">
                  <c:v>0.957204931285368</c:v>
                </c:pt>
                <c:pt idx="7">
                  <c:v>0.938965238480194</c:v>
                </c:pt>
                <c:pt idx="8">
                  <c:v>0.91198464025869</c:v>
                </c:pt>
                <c:pt idx="9">
                  <c:v>0.873736863379143</c:v>
                </c:pt>
                <c:pt idx="10">
                  <c:v>0.82750606305578</c:v>
                </c:pt>
                <c:pt idx="11">
                  <c:v>0.772483831851253</c:v>
                </c:pt>
                <c:pt idx="12">
                  <c:v>0.717764753435732</c:v>
                </c:pt>
                <c:pt idx="13">
                  <c:v>0.662439369442199</c:v>
                </c:pt>
                <c:pt idx="14">
                  <c:v>0.604031932093775</c:v>
                </c:pt>
                <c:pt idx="15">
                  <c:v>0.546382376717866</c:v>
                </c:pt>
                <c:pt idx="16">
                  <c:v>0.492724333063864</c:v>
                </c:pt>
                <c:pt idx="17">
                  <c:v>0.439116814874697</c:v>
                </c:pt>
                <c:pt idx="18">
                  <c:v>0.38965238480194</c:v>
                </c:pt>
                <c:pt idx="19">
                  <c:v>0.344179466451091</c:v>
                </c:pt>
                <c:pt idx="20">
                  <c:v>0.302950687146322</c:v>
                </c:pt>
                <c:pt idx="21">
                  <c:v>0.264601859337106</c:v>
                </c:pt>
                <c:pt idx="22">
                  <c:v>0.231406628940986</c:v>
                </c:pt>
                <c:pt idx="23">
                  <c:v>0.202051333872272</c:v>
                </c:pt>
                <c:pt idx="24">
                  <c:v>0.175424413904608</c:v>
                </c:pt>
                <c:pt idx="25">
                  <c:v>0.153445836701698</c:v>
                </c:pt>
                <c:pt idx="26">
                  <c:v>0.134296685529507</c:v>
                </c:pt>
                <c:pt idx="27">
                  <c:v>0.118179062247373</c:v>
                </c:pt>
                <c:pt idx="28">
                  <c:v>0.104234033953112</c:v>
                </c:pt>
                <c:pt idx="29">
                  <c:v>0.0926131770412288</c:v>
                </c:pt>
                <c:pt idx="30">
                  <c:v>0.0828112368633791</c:v>
                </c:pt>
                <c:pt idx="31">
                  <c:v>0.0748787388843977</c:v>
                </c:pt>
                <c:pt idx="32">
                  <c:v>0.0683609539207761</c:v>
                </c:pt>
                <c:pt idx="33">
                  <c:v>0.0629547291835085</c:v>
                </c:pt>
                <c:pt idx="34">
                  <c:v>0.0587105901374293</c:v>
                </c:pt>
                <c:pt idx="35">
                  <c:v>0.0551738075990299</c:v>
                </c:pt>
                <c:pt idx="36">
                  <c:v>0.052445432497979</c:v>
                </c:pt>
                <c:pt idx="37">
                  <c:v>0.0503233629749394</c:v>
                </c:pt>
                <c:pt idx="38">
                  <c:v>0.0484033953112369</c:v>
                </c:pt>
                <c:pt idx="39">
                  <c:v>0.0469886822958771</c:v>
                </c:pt>
                <c:pt idx="40">
                  <c:v>0.0458265966046888</c:v>
                </c:pt>
                <c:pt idx="41">
                  <c:v>0.044765561843169</c:v>
                </c:pt>
                <c:pt idx="42">
                  <c:v>0.0444624090541633</c:v>
                </c:pt>
                <c:pt idx="43">
                  <c:v>0.043502425222312</c:v>
                </c:pt>
                <c:pt idx="44">
                  <c:v>0.0430982215036378</c:v>
                </c:pt>
                <c:pt idx="45">
                  <c:v>0.0428961196443007</c:v>
                </c:pt>
                <c:pt idx="46">
                  <c:v>0.0426940177849636</c:v>
                </c:pt>
                <c:pt idx="47">
                  <c:v>0.0422898140662894</c:v>
                </c:pt>
                <c:pt idx="48">
                  <c:v>0.0421382376717866</c:v>
                </c:pt>
                <c:pt idx="49">
                  <c:v>0.042037186742118</c:v>
                </c:pt>
                <c:pt idx="50">
                  <c:v>0.042037186742118</c:v>
                </c:pt>
                <c:pt idx="51">
                  <c:v>0.0415824575586095</c:v>
                </c:pt>
                <c:pt idx="52">
                  <c:v>0.0417340339531124</c:v>
                </c:pt>
                <c:pt idx="53">
                  <c:v>0.0416329830234438</c:v>
                </c:pt>
                <c:pt idx="54">
                  <c:v>0.0416835084882781</c:v>
                </c:pt>
                <c:pt idx="55">
                  <c:v>0.041481406628941</c:v>
                </c:pt>
                <c:pt idx="56">
                  <c:v>0.0413803556992724</c:v>
                </c:pt>
                <c:pt idx="57">
                  <c:v>0.0413298302344381</c:v>
                </c:pt>
                <c:pt idx="58">
                  <c:v>0.041481406628941</c:v>
                </c:pt>
                <c:pt idx="59">
                  <c:v>0.0411782538399353</c:v>
                </c:pt>
                <c:pt idx="60">
                  <c:v>0.0410772029102668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2'!$G$7:$G$67</c:f>
              <c:numCache>
                <c:formatCode>0.000_ </c:formatCode>
                <c:ptCount val="61"/>
                <c:pt idx="0">
                  <c:v>1.0</c:v>
                </c:pt>
                <c:pt idx="1">
                  <c:v>0.970732199626583</c:v>
                </c:pt>
                <c:pt idx="2">
                  <c:v>0.971690972397436</c:v>
                </c:pt>
                <c:pt idx="3">
                  <c:v>0.971085431700055</c:v>
                </c:pt>
                <c:pt idx="4">
                  <c:v>0.969369733057476</c:v>
                </c:pt>
                <c:pt idx="5">
                  <c:v>0.969571579956603</c:v>
                </c:pt>
                <c:pt idx="6">
                  <c:v>0.964626330927991</c:v>
                </c:pt>
                <c:pt idx="7">
                  <c:v>0.946207801382651</c:v>
                </c:pt>
                <c:pt idx="8">
                  <c:v>0.918756623101378</c:v>
                </c:pt>
                <c:pt idx="9">
                  <c:v>0.881869102285916</c:v>
                </c:pt>
                <c:pt idx="10">
                  <c:v>0.836857243780592</c:v>
                </c:pt>
                <c:pt idx="11">
                  <c:v>0.78296412171368</c:v>
                </c:pt>
                <c:pt idx="12">
                  <c:v>0.727960841701569</c:v>
                </c:pt>
                <c:pt idx="13">
                  <c:v>0.671443709946006</c:v>
                </c:pt>
                <c:pt idx="14">
                  <c:v>0.616389968209113</c:v>
                </c:pt>
                <c:pt idx="15">
                  <c:v>0.559418680930514</c:v>
                </c:pt>
                <c:pt idx="16">
                  <c:v>0.503052934349296</c:v>
                </c:pt>
                <c:pt idx="17">
                  <c:v>0.450370893677146</c:v>
                </c:pt>
                <c:pt idx="18">
                  <c:v>0.400918403391028</c:v>
                </c:pt>
                <c:pt idx="19">
                  <c:v>0.355149619013978</c:v>
                </c:pt>
                <c:pt idx="20">
                  <c:v>0.312761770197305</c:v>
                </c:pt>
                <c:pt idx="21">
                  <c:v>0.2746127062623</c:v>
                </c:pt>
                <c:pt idx="22">
                  <c:v>0.239844577887672</c:v>
                </c:pt>
                <c:pt idx="23">
                  <c:v>0.20956754301862</c:v>
                </c:pt>
                <c:pt idx="24">
                  <c:v>0.183428369581672</c:v>
                </c:pt>
                <c:pt idx="25">
                  <c:v>0.159660897209467</c:v>
                </c:pt>
                <c:pt idx="26">
                  <c:v>0.139425745571984</c:v>
                </c:pt>
                <c:pt idx="27">
                  <c:v>0.12292476156835</c:v>
                </c:pt>
                <c:pt idx="28">
                  <c:v>0.108543170005551</c:v>
                </c:pt>
                <c:pt idx="29">
                  <c:v>0.0960791239844578</c:v>
                </c:pt>
                <c:pt idx="30">
                  <c:v>0.0860372407528889</c:v>
                </c:pt>
                <c:pt idx="31">
                  <c:v>0.0775092092647727</c:v>
                </c:pt>
                <c:pt idx="32">
                  <c:v>0.0705959529696725</c:v>
                </c:pt>
                <c:pt idx="33">
                  <c:v>0.0649442397941161</c:v>
                </c:pt>
                <c:pt idx="34">
                  <c:v>0.0605036080133219</c:v>
                </c:pt>
                <c:pt idx="35">
                  <c:v>0.0566685169299087</c:v>
                </c:pt>
                <c:pt idx="36">
                  <c:v>0.0536408134430035</c:v>
                </c:pt>
                <c:pt idx="37">
                  <c:v>0.0509158803047888</c:v>
                </c:pt>
                <c:pt idx="38">
                  <c:v>0.0487964878639552</c:v>
                </c:pt>
                <c:pt idx="39">
                  <c:v>0.0475349447444114</c:v>
                </c:pt>
                <c:pt idx="40">
                  <c:v>0.0462229399000858</c:v>
                </c:pt>
                <c:pt idx="41">
                  <c:v>0.0451127819548872</c:v>
                </c:pt>
                <c:pt idx="42">
                  <c:v>0.0445577029822879</c:v>
                </c:pt>
                <c:pt idx="43">
                  <c:v>0.0439521622849069</c:v>
                </c:pt>
                <c:pt idx="44">
                  <c:v>0.0432456981379623</c:v>
                </c:pt>
                <c:pt idx="45">
                  <c:v>0.0426906191653631</c:v>
                </c:pt>
                <c:pt idx="46">
                  <c:v>0.0424887722662361</c:v>
                </c:pt>
                <c:pt idx="47">
                  <c:v>0.0423878488166725</c:v>
                </c:pt>
                <c:pt idx="48">
                  <c:v>0.0421860019175455</c:v>
                </c:pt>
                <c:pt idx="49">
                  <c:v>0.0416309229449463</c:v>
                </c:pt>
                <c:pt idx="50">
                  <c:v>0.0418327698440733</c:v>
                </c:pt>
                <c:pt idx="51">
                  <c:v>0.0415804612201645</c:v>
                </c:pt>
                <c:pt idx="52">
                  <c:v>0.0415299994953827</c:v>
                </c:pt>
                <c:pt idx="53">
                  <c:v>0.0414290760458192</c:v>
                </c:pt>
                <c:pt idx="54">
                  <c:v>0.041277690871474</c:v>
                </c:pt>
                <c:pt idx="55">
                  <c:v>0.0411767674219105</c:v>
                </c:pt>
                <c:pt idx="56">
                  <c:v>0.0413786143210375</c:v>
                </c:pt>
                <c:pt idx="57">
                  <c:v>0.041075843972347</c:v>
                </c:pt>
                <c:pt idx="58">
                  <c:v>0.0409244587980017</c:v>
                </c:pt>
                <c:pt idx="59">
                  <c:v>0.041075843972347</c:v>
                </c:pt>
                <c:pt idx="60">
                  <c:v>0.0411767674219105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2'!$H$7:$H$67</c:f>
              <c:numCache>
                <c:formatCode>0.000_ </c:formatCode>
                <c:ptCount val="61"/>
                <c:pt idx="0">
                  <c:v>1.0</c:v>
                </c:pt>
                <c:pt idx="1">
                  <c:v>0.967769725839964</c:v>
                </c:pt>
                <c:pt idx="2">
                  <c:v>0.96842852075204</c:v>
                </c:pt>
                <c:pt idx="3">
                  <c:v>0.964982516596564</c:v>
                </c:pt>
                <c:pt idx="4">
                  <c:v>0.967212283991284</c:v>
                </c:pt>
                <c:pt idx="5">
                  <c:v>0.963208837987128</c:v>
                </c:pt>
                <c:pt idx="6">
                  <c:v>0.954137738813156</c:v>
                </c:pt>
                <c:pt idx="7">
                  <c:v>0.936755688440683</c:v>
                </c:pt>
                <c:pt idx="8">
                  <c:v>0.903917295900269</c:v>
                </c:pt>
                <c:pt idx="9">
                  <c:v>0.864997719556074</c:v>
                </c:pt>
                <c:pt idx="10">
                  <c:v>0.818882075710738</c:v>
                </c:pt>
                <c:pt idx="11">
                  <c:v>0.767192013378604</c:v>
                </c:pt>
                <c:pt idx="12">
                  <c:v>0.710890386661937</c:v>
                </c:pt>
                <c:pt idx="13">
                  <c:v>0.657173263061876</c:v>
                </c:pt>
                <c:pt idx="14">
                  <c:v>0.600871636345208</c:v>
                </c:pt>
                <c:pt idx="15">
                  <c:v>0.545482187199108</c:v>
                </c:pt>
                <c:pt idx="16">
                  <c:v>0.491055592155273</c:v>
                </c:pt>
                <c:pt idx="17">
                  <c:v>0.440125677798611</c:v>
                </c:pt>
                <c:pt idx="18">
                  <c:v>0.391982972685349</c:v>
                </c:pt>
                <c:pt idx="19">
                  <c:v>0.348046419703035</c:v>
                </c:pt>
                <c:pt idx="20">
                  <c:v>0.30664369330563</c:v>
                </c:pt>
                <c:pt idx="21">
                  <c:v>0.269447119039173</c:v>
                </c:pt>
                <c:pt idx="22">
                  <c:v>0.236608726498758</c:v>
                </c:pt>
                <c:pt idx="23">
                  <c:v>0.207064308518725</c:v>
                </c:pt>
                <c:pt idx="24">
                  <c:v>0.180965894694167</c:v>
                </c:pt>
                <c:pt idx="25">
                  <c:v>0.158313485025085</c:v>
                </c:pt>
                <c:pt idx="26">
                  <c:v>0.139005726448082</c:v>
                </c:pt>
                <c:pt idx="27">
                  <c:v>0.122383824051082</c:v>
                </c:pt>
                <c:pt idx="28">
                  <c:v>0.108346424770689</c:v>
                </c:pt>
                <c:pt idx="29">
                  <c:v>0.0963867632899204</c:v>
                </c:pt>
                <c:pt idx="30">
                  <c:v>0.0863528100136827</c:v>
                </c:pt>
                <c:pt idx="31">
                  <c:v>0.078143211878579</c:v>
                </c:pt>
                <c:pt idx="32">
                  <c:v>0.0710484974408351</c:v>
                </c:pt>
                <c:pt idx="33">
                  <c:v>0.0655754320174327</c:v>
                </c:pt>
                <c:pt idx="34">
                  <c:v>0.0610145441645974</c:v>
                </c:pt>
                <c:pt idx="35">
                  <c:v>0.0575178634774236</c:v>
                </c:pt>
                <c:pt idx="36">
                  <c:v>0.0543252419804388</c:v>
                </c:pt>
                <c:pt idx="37">
                  <c:v>0.0517914153955303</c:v>
                </c:pt>
                <c:pt idx="38">
                  <c:v>0.049916383722698</c:v>
                </c:pt>
                <c:pt idx="39">
                  <c:v>0.0483454112400547</c:v>
                </c:pt>
                <c:pt idx="40">
                  <c:v>0.0471291744792986</c:v>
                </c:pt>
                <c:pt idx="41">
                  <c:v>0.0462169969087316</c:v>
                </c:pt>
                <c:pt idx="42">
                  <c:v>0.0450007601479755</c:v>
                </c:pt>
                <c:pt idx="43">
                  <c:v>0.0443926417675974</c:v>
                </c:pt>
                <c:pt idx="44">
                  <c:v>0.0439365529823139</c:v>
                </c:pt>
                <c:pt idx="45">
                  <c:v>0.0438351999189175</c:v>
                </c:pt>
                <c:pt idx="46">
                  <c:v>0.0435311407287285</c:v>
                </c:pt>
                <c:pt idx="47">
                  <c:v>0.0432270815385395</c:v>
                </c:pt>
                <c:pt idx="48">
                  <c:v>0.0428723458166523</c:v>
                </c:pt>
                <c:pt idx="49">
                  <c:v>0.0427203162215578</c:v>
                </c:pt>
                <c:pt idx="50">
                  <c:v>0.0426189631581614</c:v>
                </c:pt>
                <c:pt idx="51">
                  <c:v>0.0426696396898596</c:v>
                </c:pt>
                <c:pt idx="52">
                  <c:v>0.0425176100947651</c:v>
                </c:pt>
                <c:pt idx="53">
                  <c:v>0.0421121978411797</c:v>
                </c:pt>
                <c:pt idx="54">
                  <c:v>0.0423655804996706</c:v>
                </c:pt>
                <c:pt idx="55">
                  <c:v>0.0421628743728779</c:v>
                </c:pt>
                <c:pt idx="56">
                  <c:v>0.0419601682460852</c:v>
                </c:pt>
                <c:pt idx="57">
                  <c:v>0.0419094917143871</c:v>
                </c:pt>
                <c:pt idx="58">
                  <c:v>0.0418081386509907</c:v>
                </c:pt>
                <c:pt idx="59">
                  <c:v>0.0419094917143871</c:v>
                </c:pt>
                <c:pt idx="60">
                  <c:v>0.0419094917143871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2'!$I$7:$I$67</c:f>
              <c:numCache>
                <c:formatCode>0.000_ </c:formatCode>
                <c:ptCount val="61"/>
                <c:pt idx="0">
                  <c:v>1.0</c:v>
                </c:pt>
                <c:pt idx="1">
                  <c:v>0.966123151711566</c:v>
                </c:pt>
                <c:pt idx="2">
                  <c:v>0.966629532104517</c:v>
                </c:pt>
                <c:pt idx="3">
                  <c:v>0.967490378772534</c:v>
                </c:pt>
                <c:pt idx="4">
                  <c:v>0.967895483086895</c:v>
                </c:pt>
                <c:pt idx="5">
                  <c:v>0.962477212882317</c:v>
                </c:pt>
                <c:pt idx="6">
                  <c:v>0.95528661130241</c:v>
                </c:pt>
                <c:pt idx="7">
                  <c:v>0.93589224225238</c:v>
                </c:pt>
                <c:pt idx="8">
                  <c:v>0.90819323475795</c:v>
                </c:pt>
                <c:pt idx="9">
                  <c:v>0.869961515090136</c:v>
                </c:pt>
                <c:pt idx="10">
                  <c:v>0.822766862467085</c:v>
                </c:pt>
                <c:pt idx="11">
                  <c:v>0.769039902774965</c:v>
                </c:pt>
                <c:pt idx="12">
                  <c:v>0.718249949361961</c:v>
                </c:pt>
                <c:pt idx="13">
                  <c:v>0.662750658294511</c:v>
                </c:pt>
                <c:pt idx="14">
                  <c:v>0.606593072716224</c:v>
                </c:pt>
                <c:pt idx="15">
                  <c:v>0.550030382823577</c:v>
                </c:pt>
                <c:pt idx="16">
                  <c:v>0.495189386266964</c:v>
                </c:pt>
                <c:pt idx="17">
                  <c:v>0.445007089325501</c:v>
                </c:pt>
                <c:pt idx="18">
                  <c:v>0.396192019445007</c:v>
                </c:pt>
                <c:pt idx="19">
                  <c:v>0.351985011140369</c:v>
                </c:pt>
                <c:pt idx="20">
                  <c:v>0.309246505975289</c:v>
                </c:pt>
                <c:pt idx="21">
                  <c:v>0.271875632975491</c:v>
                </c:pt>
                <c:pt idx="22">
                  <c:v>0.23931537370873</c:v>
                </c:pt>
                <c:pt idx="23">
                  <c:v>0.208578083856593</c:v>
                </c:pt>
                <c:pt idx="24">
                  <c:v>0.182448855580312</c:v>
                </c:pt>
                <c:pt idx="25">
                  <c:v>0.159661737897509</c:v>
                </c:pt>
                <c:pt idx="26">
                  <c:v>0.140216730808183</c:v>
                </c:pt>
                <c:pt idx="27">
                  <c:v>0.122847883329957</c:v>
                </c:pt>
                <c:pt idx="28">
                  <c:v>0.108973060563095</c:v>
                </c:pt>
                <c:pt idx="29">
                  <c:v>0.0964654648572007</c:v>
                </c:pt>
                <c:pt idx="30">
                  <c:v>0.0868948754304233</c:v>
                </c:pt>
                <c:pt idx="31">
                  <c:v>0.0782357707109581</c:v>
                </c:pt>
                <c:pt idx="32">
                  <c:v>0.0710958071703464</c:v>
                </c:pt>
                <c:pt idx="33">
                  <c:v>0.0654243467692931</c:v>
                </c:pt>
                <c:pt idx="34">
                  <c:v>0.0606643710755519</c:v>
                </c:pt>
                <c:pt idx="35">
                  <c:v>0.0567652420498278</c:v>
                </c:pt>
                <c:pt idx="36">
                  <c:v>0.0537775977314158</c:v>
                </c:pt>
                <c:pt idx="37">
                  <c:v>0.0510431436094794</c:v>
                </c:pt>
                <c:pt idx="38">
                  <c:v>0.04916953615556</c:v>
                </c:pt>
                <c:pt idx="39">
                  <c:v>0.0476503949767065</c:v>
                </c:pt>
                <c:pt idx="40">
                  <c:v>0.0463338059550334</c:v>
                </c:pt>
                <c:pt idx="41">
                  <c:v>0.0453716832084262</c:v>
                </c:pt>
                <c:pt idx="42">
                  <c:v>0.0443589224225238</c:v>
                </c:pt>
                <c:pt idx="43">
                  <c:v>0.0434474377152117</c:v>
                </c:pt>
                <c:pt idx="44">
                  <c:v>0.0430929714401458</c:v>
                </c:pt>
                <c:pt idx="45">
                  <c:v>0.0428397812436702</c:v>
                </c:pt>
                <c:pt idx="46">
                  <c:v>0.0426372290864898</c:v>
                </c:pt>
                <c:pt idx="47">
                  <c:v>0.0422321247721288</c:v>
                </c:pt>
                <c:pt idx="48">
                  <c:v>0.0417257443791776</c:v>
                </c:pt>
                <c:pt idx="49">
                  <c:v>0.0418270204577679</c:v>
                </c:pt>
                <c:pt idx="50">
                  <c:v>0.0416751063398825</c:v>
                </c:pt>
                <c:pt idx="51">
                  <c:v>0.0414219161434069</c:v>
                </c:pt>
                <c:pt idx="52">
                  <c:v>0.0413712781041118</c:v>
                </c:pt>
                <c:pt idx="53">
                  <c:v>0.041472554182702</c:v>
                </c:pt>
                <c:pt idx="54">
                  <c:v>0.0413712781041118</c:v>
                </c:pt>
                <c:pt idx="55">
                  <c:v>0.0415738302612923</c:v>
                </c:pt>
                <c:pt idx="56">
                  <c:v>0.0412700020255216</c:v>
                </c:pt>
                <c:pt idx="57">
                  <c:v>0.0409155357504557</c:v>
                </c:pt>
                <c:pt idx="58">
                  <c:v>0.0411687259469313</c:v>
                </c:pt>
                <c:pt idx="59">
                  <c:v>0.0410674498683411</c:v>
                </c:pt>
                <c:pt idx="60">
                  <c:v>0.0411687259469313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515184"/>
        <c:axId val="-1109506160"/>
      </c:scatterChart>
      <c:valAx>
        <c:axId val="-110951518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506160"/>
        <c:crosses val="autoZero"/>
        <c:crossBetween val="midCat"/>
      </c:valAx>
      <c:valAx>
        <c:axId val="-110950616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9515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1443496029901"/>
          <c:y val="0.129629922666022"/>
          <c:w val="0.849709183972272"/>
          <c:h val="0.74074241523440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2'!$J$7:$J$67</c:f>
              <c:numCache>
                <c:formatCode>0.000_ </c:formatCode>
                <c:ptCount val="61"/>
                <c:pt idx="0">
                  <c:v>1.0</c:v>
                </c:pt>
                <c:pt idx="1">
                  <c:v>0.968033076186154</c:v>
                </c:pt>
                <c:pt idx="2">
                  <c:v>0.968436444309988</c:v>
                </c:pt>
                <c:pt idx="3">
                  <c:v>0.969041496495739</c:v>
                </c:pt>
                <c:pt idx="4">
                  <c:v>0.969848232743407</c:v>
                </c:pt>
                <c:pt idx="5">
                  <c:v>0.967075076892049</c:v>
                </c:pt>
                <c:pt idx="6">
                  <c:v>0.970654968991075</c:v>
                </c:pt>
                <c:pt idx="7">
                  <c:v>0.967226339938486</c:v>
                </c:pt>
                <c:pt idx="8">
                  <c:v>0.967528866031362</c:v>
                </c:pt>
                <c:pt idx="9">
                  <c:v>0.963696868854939</c:v>
                </c:pt>
                <c:pt idx="10">
                  <c:v>0.954419402006756</c:v>
                </c:pt>
                <c:pt idx="11">
                  <c:v>0.92991478848384</c:v>
                </c:pt>
                <c:pt idx="12">
                  <c:v>0.893460394292341</c:v>
                </c:pt>
                <c:pt idx="13">
                  <c:v>0.844652851308425</c:v>
                </c:pt>
                <c:pt idx="14">
                  <c:v>0.790551101699188</c:v>
                </c:pt>
                <c:pt idx="15">
                  <c:v>0.730852619371754</c:v>
                </c:pt>
                <c:pt idx="16">
                  <c:v>0.667725507991731</c:v>
                </c:pt>
                <c:pt idx="17">
                  <c:v>0.608228709726214</c:v>
                </c:pt>
                <c:pt idx="18">
                  <c:v>0.54853022739878</c:v>
                </c:pt>
                <c:pt idx="19">
                  <c:v>0.490747743659557</c:v>
                </c:pt>
                <c:pt idx="20">
                  <c:v>0.435133363585943</c:v>
                </c:pt>
                <c:pt idx="21">
                  <c:v>0.385065295215046</c:v>
                </c:pt>
                <c:pt idx="22">
                  <c:v>0.338375434881258</c:v>
                </c:pt>
                <c:pt idx="23">
                  <c:v>0.29718146523471</c:v>
                </c:pt>
                <c:pt idx="24">
                  <c:v>0.259365703625271</c:v>
                </c:pt>
                <c:pt idx="25">
                  <c:v>0.225634044269652</c:v>
                </c:pt>
                <c:pt idx="26">
                  <c:v>0.197347854585791</c:v>
                </c:pt>
                <c:pt idx="27">
                  <c:v>0.171431452629456</c:v>
                </c:pt>
                <c:pt idx="28">
                  <c:v>0.149800836988857</c:v>
                </c:pt>
                <c:pt idx="29">
                  <c:v>0.13139716633893</c:v>
                </c:pt>
                <c:pt idx="30">
                  <c:v>0.115161599354611</c:v>
                </c:pt>
                <c:pt idx="31">
                  <c:v>0.101951293299047</c:v>
                </c:pt>
                <c:pt idx="32">
                  <c:v>0.0909595119245701</c:v>
                </c:pt>
                <c:pt idx="33">
                  <c:v>0.0815307820299501</c:v>
                </c:pt>
                <c:pt idx="34">
                  <c:v>0.0739676297080623</c:v>
                </c:pt>
                <c:pt idx="35">
                  <c:v>0.0675641607421973</c:v>
                </c:pt>
                <c:pt idx="36">
                  <c:v>0.0624716381787929</c:v>
                </c:pt>
                <c:pt idx="37">
                  <c:v>0.0583371149094943</c:v>
                </c:pt>
                <c:pt idx="38">
                  <c:v>0.0548580648414259</c:v>
                </c:pt>
                <c:pt idx="39">
                  <c:v>0.0519840669591085</c:v>
                </c:pt>
                <c:pt idx="40">
                  <c:v>0.0501689104018555</c:v>
                </c:pt>
                <c:pt idx="41">
                  <c:v>0.0482024907981647</c:v>
                </c:pt>
                <c:pt idx="42">
                  <c:v>0.0468915443957041</c:v>
                </c:pt>
                <c:pt idx="43">
                  <c:v>0.0455301769777643</c:v>
                </c:pt>
                <c:pt idx="44">
                  <c:v>0.0447738617455755</c:v>
                </c:pt>
                <c:pt idx="45">
                  <c:v>0.044067967528866</c:v>
                </c:pt>
                <c:pt idx="46">
                  <c:v>0.0437654414359905</c:v>
                </c:pt>
                <c:pt idx="47">
                  <c:v>0.0431099682347602</c:v>
                </c:pt>
                <c:pt idx="48">
                  <c:v>0.0428074421418847</c:v>
                </c:pt>
                <c:pt idx="49">
                  <c:v>0.0425553370644885</c:v>
                </c:pt>
                <c:pt idx="50">
                  <c:v>0.042252810971613</c:v>
                </c:pt>
                <c:pt idx="51">
                  <c:v>0.0419502848787374</c:v>
                </c:pt>
                <c:pt idx="52">
                  <c:v>0.0417990218322997</c:v>
                </c:pt>
                <c:pt idx="53">
                  <c:v>0.0419502848787374</c:v>
                </c:pt>
                <c:pt idx="54">
                  <c:v>0.0418998638632582</c:v>
                </c:pt>
                <c:pt idx="55">
                  <c:v>0.0415973377703827</c:v>
                </c:pt>
                <c:pt idx="56">
                  <c:v>0.0414460747239449</c:v>
                </c:pt>
                <c:pt idx="57">
                  <c:v>0.0414460747239449</c:v>
                </c:pt>
                <c:pt idx="58">
                  <c:v>0.0414460747239449</c:v>
                </c:pt>
                <c:pt idx="59">
                  <c:v>0.0414964957394242</c:v>
                </c:pt>
                <c:pt idx="60">
                  <c:v>0.0412948116775072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2'!$K$7:$K$67</c:f>
              <c:numCache>
                <c:formatCode>0.000_ </c:formatCode>
                <c:ptCount val="61"/>
                <c:pt idx="0">
                  <c:v>1.0</c:v>
                </c:pt>
                <c:pt idx="1">
                  <c:v>0.974033908660455</c:v>
                </c:pt>
                <c:pt idx="2">
                  <c:v>0.973219286187058</c:v>
                </c:pt>
                <c:pt idx="3">
                  <c:v>0.973830253042106</c:v>
                </c:pt>
                <c:pt idx="4">
                  <c:v>0.971488213431088</c:v>
                </c:pt>
                <c:pt idx="5">
                  <c:v>0.97260831933201</c:v>
                </c:pt>
                <c:pt idx="6">
                  <c:v>0.973321113996232</c:v>
                </c:pt>
                <c:pt idx="7">
                  <c:v>0.971335471717326</c:v>
                </c:pt>
                <c:pt idx="8">
                  <c:v>0.971691869049437</c:v>
                </c:pt>
                <c:pt idx="9">
                  <c:v>0.965378544880607</c:v>
                </c:pt>
                <c:pt idx="10">
                  <c:v>0.958657909475078</c:v>
                </c:pt>
                <c:pt idx="11">
                  <c:v>0.931877195662135</c:v>
                </c:pt>
                <c:pt idx="12">
                  <c:v>0.892469833511532</c:v>
                </c:pt>
                <c:pt idx="13">
                  <c:v>0.839264803217759</c:v>
                </c:pt>
                <c:pt idx="14">
                  <c:v>0.78463418359554</c:v>
                </c:pt>
                <c:pt idx="15">
                  <c:v>0.724453948373301</c:v>
                </c:pt>
                <c:pt idx="16">
                  <c:v>0.661931673540044</c:v>
                </c:pt>
                <c:pt idx="17">
                  <c:v>0.600427676798534</c:v>
                </c:pt>
                <c:pt idx="18">
                  <c:v>0.53841454101115</c:v>
                </c:pt>
                <c:pt idx="19">
                  <c:v>0.482154676442136</c:v>
                </c:pt>
                <c:pt idx="20">
                  <c:v>0.428491421007077</c:v>
                </c:pt>
                <c:pt idx="21">
                  <c:v>0.377119291278448</c:v>
                </c:pt>
                <c:pt idx="22">
                  <c:v>0.329514790489283</c:v>
                </c:pt>
                <c:pt idx="23">
                  <c:v>0.288987322437758</c:v>
                </c:pt>
                <c:pt idx="24">
                  <c:v>0.252125655516522</c:v>
                </c:pt>
                <c:pt idx="25">
                  <c:v>0.21938801486686</c:v>
                </c:pt>
                <c:pt idx="26">
                  <c:v>0.190978056107123</c:v>
                </c:pt>
                <c:pt idx="27">
                  <c:v>0.165877501145563</c:v>
                </c:pt>
                <c:pt idx="28">
                  <c:v>0.144697316837228</c:v>
                </c:pt>
                <c:pt idx="29">
                  <c:v>0.126877450231658</c:v>
                </c:pt>
                <c:pt idx="30">
                  <c:v>0.111450537141693</c:v>
                </c:pt>
                <c:pt idx="31">
                  <c:v>0.0988238888040324</c:v>
                </c:pt>
                <c:pt idx="32">
                  <c:v>0.0879792271269283</c:v>
                </c:pt>
                <c:pt idx="33">
                  <c:v>0.0793238633470801</c:v>
                </c:pt>
                <c:pt idx="34">
                  <c:v>0.0718395193727407</c:v>
                </c:pt>
                <c:pt idx="35">
                  <c:v>0.0656789369176722</c:v>
                </c:pt>
                <c:pt idx="36">
                  <c:v>0.0613003411231607</c:v>
                </c:pt>
                <c:pt idx="37">
                  <c:v>0.0572781426607606</c:v>
                </c:pt>
                <c:pt idx="38">
                  <c:v>0.0541723944809327</c:v>
                </c:pt>
                <c:pt idx="39">
                  <c:v>0.0515248714423909</c:v>
                </c:pt>
                <c:pt idx="40">
                  <c:v>0.0494374013543099</c:v>
                </c:pt>
                <c:pt idx="41">
                  <c:v>0.0476045007891655</c:v>
                </c:pt>
                <c:pt idx="42">
                  <c:v>0.046484394888244</c:v>
                </c:pt>
                <c:pt idx="43">
                  <c:v>0.0452624611781477</c:v>
                </c:pt>
                <c:pt idx="44">
                  <c:v>0.0446005804185123</c:v>
                </c:pt>
                <c:pt idx="45">
                  <c:v>0.0441932691818135</c:v>
                </c:pt>
                <c:pt idx="46">
                  <c:v>0.0435313884221781</c:v>
                </c:pt>
                <c:pt idx="47">
                  <c:v>0.0431749910900667</c:v>
                </c:pt>
                <c:pt idx="48">
                  <c:v>0.0427676798533679</c:v>
                </c:pt>
                <c:pt idx="49">
                  <c:v>0.0423603686166692</c:v>
                </c:pt>
                <c:pt idx="50">
                  <c:v>0.0424621964258439</c:v>
                </c:pt>
                <c:pt idx="51">
                  <c:v>0.0421567129983198</c:v>
                </c:pt>
                <c:pt idx="52">
                  <c:v>0.0419530573799705</c:v>
                </c:pt>
                <c:pt idx="53">
                  <c:v>0.0420039712845578</c:v>
                </c:pt>
                <c:pt idx="54">
                  <c:v>0.0413930044295097</c:v>
                </c:pt>
                <c:pt idx="55">
                  <c:v>0.0414948322386844</c:v>
                </c:pt>
                <c:pt idx="56">
                  <c:v>0.0418512295707958</c:v>
                </c:pt>
                <c:pt idx="57">
                  <c:v>0.041443918334097</c:v>
                </c:pt>
                <c:pt idx="58">
                  <c:v>0.0412402627157477</c:v>
                </c:pt>
                <c:pt idx="59">
                  <c:v>0.041443918334097</c:v>
                </c:pt>
                <c:pt idx="60">
                  <c:v>0.0415457461432717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2'!$L$7:$L$67</c:f>
              <c:numCache>
                <c:formatCode>0.000_ </c:formatCode>
                <c:ptCount val="61"/>
                <c:pt idx="0">
                  <c:v>1.0</c:v>
                </c:pt>
                <c:pt idx="1">
                  <c:v>0.96526750650278</c:v>
                </c:pt>
                <c:pt idx="2">
                  <c:v>0.964553475799459</c:v>
                </c:pt>
                <c:pt idx="3">
                  <c:v>0.964145458254705</c:v>
                </c:pt>
                <c:pt idx="4">
                  <c:v>0.964400469220176</c:v>
                </c:pt>
                <c:pt idx="5">
                  <c:v>0.966032539399194</c:v>
                </c:pt>
                <c:pt idx="6">
                  <c:v>0.966440556943949</c:v>
                </c:pt>
                <c:pt idx="7">
                  <c:v>0.963176416585913</c:v>
                </c:pt>
                <c:pt idx="8">
                  <c:v>0.961289335441424</c:v>
                </c:pt>
                <c:pt idx="9">
                  <c:v>0.959402254296935</c:v>
                </c:pt>
                <c:pt idx="10">
                  <c:v>0.948589789360942</c:v>
                </c:pt>
                <c:pt idx="11">
                  <c:v>0.918702504207681</c:v>
                </c:pt>
                <c:pt idx="12">
                  <c:v>0.881317896669557</c:v>
                </c:pt>
                <c:pt idx="13">
                  <c:v>0.830519712347631</c:v>
                </c:pt>
                <c:pt idx="14">
                  <c:v>0.777222420564084</c:v>
                </c:pt>
                <c:pt idx="15">
                  <c:v>0.72004896210537</c:v>
                </c:pt>
                <c:pt idx="16">
                  <c:v>0.659101341357678</c:v>
                </c:pt>
                <c:pt idx="17">
                  <c:v>0.599224766664967</c:v>
                </c:pt>
                <c:pt idx="18">
                  <c:v>0.542816341102667</c:v>
                </c:pt>
                <c:pt idx="19">
                  <c:v>0.487937981333197</c:v>
                </c:pt>
                <c:pt idx="20">
                  <c:v>0.434742693935839</c:v>
                </c:pt>
                <c:pt idx="21">
                  <c:v>0.385270566634365</c:v>
                </c:pt>
                <c:pt idx="22">
                  <c:v>0.339113581884021</c:v>
                </c:pt>
                <c:pt idx="23">
                  <c:v>0.29892385372571</c:v>
                </c:pt>
                <c:pt idx="24">
                  <c:v>0.262661294435661</c:v>
                </c:pt>
                <c:pt idx="25">
                  <c:v>0.229560871117458</c:v>
                </c:pt>
                <c:pt idx="26">
                  <c:v>0.20089763859846</c:v>
                </c:pt>
                <c:pt idx="27">
                  <c:v>0.175702555209874</c:v>
                </c:pt>
                <c:pt idx="28">
                  <c:v>0.154281634110267</c:v>
                </c:pt>
                <c:pt idx="29">
                  <c:v>0.135308818279186</c:v>
                </c:pt>
                <c:pt idx="30">
                  <c:v>0.119702147192329</c:v>
                </c:pt>
                <c:pt idx="31">
                  <c:v>0.105523537512113</c:v>
                </c:pt>
                <c:pt idx="32">
                  <c:v>0.0949660835415923</c:v>
                </c:pt>
                <c:pt idx="33">
                  <c:v>0.0849186515020146</c:v>
                </c:pt>
                <c:pt idx="34">
                  <c:v>0.0771153159585862</c:v>
                </c:pt>
                <c:pt idx="35">
                  <c:v>0.070689039628704</c:v>
                </c:pt>
                <c:pt idx="36">
                  <c:v>0.0654868159330851</c:v>
                </c:pt>
                <c:pt idx="37">
                  <c:v>0.0607946141684092</c:v>
                </c:pt>
                <c:pt idx="38">
                  <c:v>0.0571734584587137</c:v>
                </c:pt>
                <c:pt idx="39">
                  <c:v>0.054368337838527</c:v>
                </c:pt>
                <c:pt idx="40">
                  <c:v>0.0520222369561891</c:v>
                </c:pt>
                <c:pt idx="41">
                  <c:v>0.049982149232417</c:v>
                </c:pt>
                <c:pt idx="42">
                  <c:v>0.0483500790533993</c:v>
                </c:pt>
                <c:pt idx="43">
                  <c:v>0.0471770286122303</c:v>
                </c:pt>
                <c:pt idx="44">
                  <c:v>0.045952975977967</c:v>
                </c:pt>
                <c:pt idx="45">
                  <c:v>0.0450859386953639</c:v>
                </c:pt>
                <c:pt idx="46">
                  <c:v>0.0448309277298924</c:v>
                </c:pt>
                <c:pt idx="47">
                  <c:v>0.0444739123782323</c:v>
                </c:pt>
                <c:pt idx="48">
                  <c:v>0.0436578772887234</c:v>
                </c:pt>
                <c:pt idx="49">
                  <c:v>0.0437088794818177</c:v>
                </c:pt>
                <c:pt idx="50">
                  <c:v>0.043249859743969</c:v>
                </c:pt>
                <c:pt idx="51">
                  <c:v>0.0431478553577804</c:v>
                </c:pt>
                <c:pt idx="52">
                  <c:v>0.0426888356199316</c:v>
                </c:pt>
                <c:pt idx="53">
                  <c:v>0.0422808180751772</c:v>
                </c:pt>
                <c:pt idx="54">
                  <c:v>0.0424338246544601</c:v>
                </c:pt>
                <c:pt idx="55">
                  <c:v>0.042586831233743</c:v>
                </c:pt>
                <c:pt idx="56">
                  <c:v>0.0423828224613658</c:v>
                </c:pt>
                <c:pt idx="57">
                  <c:v>0.0422298158820829</c:v>
                </c:pt>
                <c:pt idx="58">
                  <c:v>0.0422298158820829</c:v>
                </c:pt>
                <c:pt idx="59">
                  <c:v>0.0423318202682715</c:v>
                </c:pt>
                <c:pt idx="60">
                  <c:v>0.0420768093028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2'!$M$7:$M$67</c:f>
              <c:numCache>
                <c:formatCode>0.000_ </c:formatCode>
                <c:ptCount val="61"/>
                <c:pt idx="0">
                  <c:v>1.0</c:v>
                </c:pt>
                <c:pt idx="1">
                  <c:v>0.970099499974746</c:v>
                </c:pt>
                <c:pt idx="2">
                  <c:v>0.968786302338502</c:v>
                </c:pt>
                <c:pt idx="3">
                  <c:v>0.970705591191474</c:v>
                </c:pt>
                <c:pt idx="4">
                  <c:v>0.971867266023537</c:v>
                </c:pt>
                <c:pt idx="5">
                  <c:v>0.971059144401232</c:v>
                </c:pt>
                <c:pt idx="6">
                  <c:v>0.968937825142684</c:v>
                </c:pt>
                <c:pt idx="7">
                  <c:v>0.96888731754129</c:v>
                </c:pt>
                <c:pt idx="8">
                  <c:v>0.96888731754129</c:v>
                </c:pt>
                <c:pt idx="9">
                  <c:v>0.962018283751705</c:v>
                </c:pt>
                <c:pt idx="10">
                  <c:v>0.952169301479873</c:v>
                </c:pt>
                <c:pt idx="11">
                  <c:v>0.924743673922925</c:v>
                </c:pt>
                <c:pt idx="12">
                  <c:v>0.884590130814688</c:v>
                </c:pt>
                <c:pt idx="13">
                  <c:v>0.835193696651346</c:v>
                </c:pt>
                <c:pt idx="14">
                  <c:v>0.777514015859387</c:v>
                </c:pt>
                <c:pt idx="15">
                  <c:v>0.718016061417243</c:v>
                </c:pt>
                <c:pt idx="16">
                  <c:v>0.658366584170918</c:v>
                </c:pt>
                <c:pt idx="17">
                  <c:v>0.596898833274408</c:v>
                </c:pt>
                <c:pt idx="18">
                  <c:v>0.53735037123087</c:v>
                </c:pt>
                <c:pt idx="19">
                  <c:v>0.479216122026365</c:v>
                </c:pt>
                <c:pt idx="20">
                  <c:v>0.427344815394717</c:v>
                </c:pt>
                <c:pt idx="21">
                  <c:v>0.377443305217435</c:v>
                </c:pt>
                <c:pt idx="22">
                  <c:v>0.332188494368402</c:v>
                </c:pt>
                <c:pt idx="23">
                  <c:v>0.291327844840648</c:v>
                </c:pt>
                <c:pt idx="24">
                  <c:v>0.254103742613263</c:v>
                </c:pt>
                <c:pt idx="25">
                  <c:v>0.222182938532249</c:v>
                </c:pt>
                <c:pt idx="26">
                  <c:v>0.193646143744634</c:v>
                </c:pt>
                <c:pt idx="27">
                  <c:v>0.169048941865751</c:v>
                </c:pt>
                <c:pt idx="28">
                  <c:v>0.147482196070509</c:v>
                </c:pt>
                <c:pt idx="29">
                  <c:v>0.129804535582605</c:v>
                </c:pt>
                <c:pt idx="30">
                  <c:v>0.11424819435325</c:v>
                </c:pt>
                <c:pt idx="31">
                  <c:v>0.101116217990808</c:v>
                </c:pt>
                <c:pt idx="32">
                  <c:v>0.0900045456841254</c:v>
                </c:pt>
                <c:pt idx="33">
                  <c:v>0.0810141926359917</c:v>
                </c:pt>
                <c:pt idx="34">
                  <c:v>0.0737410980352543</c:v>
                </c:pt>
                <c:pt idx="35">
                  <c:v>0.0676801858679731</c:v>
                </c:pt>
                <c:pt idx="36">
                  <c:v>0.0625284105257841</c:v>
                </c:pt>
                <c:pt idx="37">
                  <c:v>0.0583867872114753</c:v>
                </c:pt>
                <c:pt idx="38">
                  <c:v>0.0553058235264407</c:v>
                </c:pt>
                <c:pt idx="39">
                  <c:v>0.0528814586595282</c:v>
                </c:pt>
                <c:pt idx="40">
                  <c:v>0.0505581089954038</c:v>
                </c:pt>
                <c:pt idx="41">
                  <c:v>0.0489418657507955</c:v>
                </c:pt>
                <c:pt idx="42">
                  <c:v>0.0472246073033992</c:v>
                </c:pt>
                <c:pt idx="43">
                  <c:v>0.046568008485277</c:v>
                </c:pt>
                <c:pt idx="44">
                  <c:v>0.0454568412546088</c:v>
                </c:pt>
                <c:pt idx="45">
                  <c:v>0.0446992272336987</c:v>
                </c:pt>
                <c:pt idx="46">
                  <c:v>0.0441941512197586</c:v>
                </c:pt>
                <c:pt idx="47">
                  <c:v>0.0437395828072125</c:v>
                </c:pt>
                <c:pt idx="48">
                  <c:v>0.0435880600030304</c:v>
                </c:pt>
                <c:pt idx="49">
                  <c:v>0.0431334915904844</c:v>
                </c:pt>
                <c:pt idx="50">
                  <c:v>0.0428304459821203</c:v>
                </c:pt>
                <c:pt idx="51">
                  <c:v>0.0424768927723622</c:v>
                </c:pt>
                <c:pt idx="52">
                  <c:v>0.0424768927723622</c:v>
                </c:pt>
                <c:pt idx="53">
                  <c:v>0.0424768927723622</c:v>
                </c:pt>
                <c:pt idx="54">
                  <c:v>0.0423758775695742</c:v>
                </c:pt>
                <c:pt idx="55">
                  <c:v>0.0420728319612102</c:v>
                </c:pt>
                <c:pt idx="56">
                  <c:v>0.0420728319612102</c:v>
                </c:pt>
                <c:pt idx="57">
                  <c:v>0.0420728319612102</c:v>
                </c:pt>
                <c:pt idx="58">
                  <c:v>0.0420223243598161</c:v>
                </c:pt>
                <c:pt idx="59">
                  <c:v>0.0419213091570281</c:v>
                </c:pt>
                <c:pt idx="60">
                  <c:v>0.0421233395626042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442352"/>
        <c:axId val="-1109433328"/>
      </c:scatterChart>
      <c:valAx>
        <c:axId val="-110944235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433328"/>
        <c:crosses val="autoZero"/>
        <c:crossBetween val="midCat"/>
      </c:valAx>
      <c:valAx>
        <c:axId val="-110943332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94423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8444820808429"/>
          <c:y val="0.127272303559004"/>
          <c:w val="0.844313228722988"/>
          <c:h val="0.7454520637027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2'!$R$7:$R$67</c:f>
              <c:numCache>
                <c:formatCode>0.000_ </c:formatCode>
                <c:ptCount val="61"/>
                <c:pt idx="0">
                  <c:v>1.0</c:v>
                </c:pt>
                <c:pt idx="1">
                  <c:v>0.969125475285171</c:v>
                </c:pt>
                <c:pt idx="2">
                  <c:v>0.970443599493029</c:v>
                </c:pt>
                <c:pt idx="3">
                  <c:v>0.971964512040558</c:v>
                </c:pt>
                <c:pt idx="4">
                  <c:v>0.97191381495564</c:v>
                </c:pt>
                <c:pt idx="5">
                  <c:v>0.970342205323194</c:v>
                </c:pt>
                <c:pt idx="6">
                  <c:v>0.971102661596958</c:v>
                </c:pt>
                <c:pt idx="7">
                  <c:v>0.969277566539924</c:v>
                </c:pt>
                <c:pt idx="8">
                  <c:v>0.969885931558935</c:v>
                </c:pt>
                <c:pt idx="9">
                  <c:v>0.9697845373891</c:v>
                </c:pt>
                <c:pt idx="10">
                  <c:v>0.968567807351077</c:v>
                </c:pt>
                <c:pt idx="11">
                  <c:v>0.969480354879594</c:v>
                </c:pt>
                <c:pt idx="12">
                  <c:v>0.969936628643853</c:v>
                </c:pt>
                <c:pt idx="13">
                  <c:v>0.968060836501901</c:v>
                </c:pt>
                <c:pt idx="14">
                  <c:v>0.967401774397972</c:v>
                </c:pt>
                <c:pt idx="15">
                  <c:v>0.966641318124208</c:v>
                </c:pt>
                <c:pt idx="16">
                  <c:v>0.96765525982256</c:v>
                </c:pt>
                <c:pt idx="17">
                  <c:v>0.968973384030418</c:v>
                </c:pt>
                <c:pt idx="18">
                  <c:v>0.967705956907478</c:v>
                </c:pt>
                <c:pt idx="19">
                  <c:v>0.966235741444867</c:v>
                </c:pt>
                <c:pt idx="20">
                  <c:v>0.968060836501901</c:v>
                </c:pt>
                <c:pt idx="21">
                  <c:v>0.965221799746515</c:v>
                </c:pt>
                <c:pt idx="22">
                  <c:v>0.966185044359949</c:v>
                </c:pt>
                <c:pt idx="23">
                  <c:v>0.963954372623574</c:v>
                </c:pt>
                <c:pt idx="24">
                  <c:v>0.962788339670469</c:v>
                </c:pt>
                <c:pt idx="25">
                  <c:v>0.960101394169835</c:v>
                </c:pt>
                <c:pt idx="26">
                  <c:v>0.943929024081115</c:v>
                </c:pt>
                <c:pt idx="27">
                  <c:v>0.894955640050697</c:v>
                </c:pt>
                <c:pt idx="28">
                  <c:v>0.819822560202788</c:v>
                </c:pt>
                <c:pt idx="29">
                  <c:v>0.731558935361217</c:v>
                </c:pt>
                <c:pt idx="30">
                  <c:v>0.639594423320659</c:v>
                </c:pt>
                <c:pt idx="31">
                  <c:v>0.549252217997465</c:v>
                </c:pt>
                <c:pt idx="32">
                  <c:v>0.463422053231939</c:v>
                </c:pt>
                <c:pt idx="33">
                  <c:v>0.387173637515843</c:v>
                </c:pt>
                <c:pt idx="34">
                  <c:v>0.320456273764259</c:v>
                </c:pt>
                <c:pt idx="35">
                  <c:v>0.264030418250951</c:v>
                </c:pt>
                <c:pt idx="36">
                  <c:v>0.21617237008872</c:v>
                </c:pt>
                <c:pt idx="37">
                  <c:v>0.177338403041825</c:v>
                </c:pt>
                <c:pt idx="38">
                  <c:v>0.146261089987326</c:v>
                </c:pt>
                <c:pt idx="39">
                  <c:v>0.121368821292776</c:v>
                </c:pt>
                <c:pt idx="40">
                  <c:v>0.102002534854246</c:v>
                </c:pt>
                <c:pt idx="41">
                  <c:v>0.0866413181242078</c:v>
                </c:pt>
                <c:pt idx="42">
                  <c:v>0.0749809885931559</c:v>
                </c:pt>
                <c:pt idx="43">
                  <c:v>0.0661596958174905</c:v>
                </c:pt>
                <c:pt idx="44">
                  <c:v>0.0600253485424588</c:v>
                </c:pt>
                <c:pt idx="45">
                  <c:v>0.0546007604562738</c:v>
                </c:pt>
                <c:pt idx="46">
                  <c:v>0.0508491761723701</c:v>
                </c:pt>
                <c:pt idx="47">
                  <c:v>0.0484157160963245</c:v>
                </c:pt>
                <c:pt idx="48">
                  <c:v>0.0462864385297845</c:v>
                </c:pt>
                <c:pt idx="49">
                  <c:v>0.0446641318124208</c:v>
                </c:pt>
                <c:pt idx="50">
                  <c:v>0.0439036755386565</c:v>
                </c:pt>
                <c:pt idx="51">
                  <c:v>0.0429911280101394</c:v>
                </c:pt>
                <c:pt idx="52">
                  <c:v>0.0424334600760456</c:v>
                </c:pt>
                <c:pt idx="53">
                  <c:v>0.0420785804816223</c:v>
                </c:pt>
                <c:pt idx="54">
                  <c:v>0.0418250950570342</c:v>
                </c:pt>
                <c:pt idx="55">
                  <c:v>0.0414195183776933</c:v>
                </c:pt>
                <c:pt idx="56">
                  <c:v>0.0414195183776933</c:v>
                </c:pt>
                <c:pt idx="57">
                  <c:v>0.0410139416983523</c:v>
                </c:pt>
                <c:pt idx="58">
                  <c:v>0.0410139416983523</c:v>
                </c:pt>
                <c:pt idx="59">
                  <c:v>0.0408111533586819</c:v>
                </c:pt>
                <c:pt idx="60">
                  <c:v>0.0409125475285171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2'!$S$7:$S$67</c:f>
              <c:numCache>
                <c:formatCode>0.000_ </c:formatCode>
                <c:ptCount val="61"/>
                <c:pt idx="0">
                  <c:v>1.0</c:v>
                </c:pt>
                <c:pt idx="1">
                  <c:v>0.969251200326897</c:v>
                </c:pt>
                <c:pt idx="2">
                  <c:v>0.971600776381653</c:v>
                </c:pt>
                <c:pt idx="3">
                  <c:v>0.973133108591276</c:v>
                </c:pt>
                <c:pt idx="4">
                  <c:v>0.971498620901011</c:v>
                </c:pt>
                <c:pt idx="5">
                  <c:v>0.972162631525181</c:v>
                </c:pt>
                <c:pt idx="6">
                  <c:v>0.971141076718766</c:v>
                </c:pt>
                <c:pt idx="7">
                  <c:v>0.971192154459087</c:v>
                </c:pt>
                <c:pt idx="8">
                  <c:v>0.970987843497804</c:v>
                </c:pt>
                <c:pt idx="9">
                  <c:v>0.971294309939728</c:v>
                </c:pt>
                <c:pt idx="10">
                  <c:v>0.96674839105118</c:v>
                </c:pt>
                <c:pt idx="11">
                  <c:v>0.969864133210747</c:v>
                </c:pt>
                <c:pt idx="12">
                  <c:v>0.970630299315558</c:v>
                </c:pt>
                <c:pt idx="13">
                  <c:v>0.969097967105935</c:v>
                </c:pt>
                <c:pt idx="14">
                  <c:v>0.969046889365614</c:v>
                </c:pt>
                <c:pt idx="15">
                  <c:v>0.968127490039841</c:v>
                </c:pt>
                <c:pt idx="16">
                  <c:v>0.970272755133313</c:v>
                </c:pt>
                <c:pt idx="17">
                  <c:v>0.968638267443048</c:v>
                </c:pt>
                <c:pt idx="18">
                  <c:v>0.969251200326897</c:v>
                </c:pt>
                <c:pt idx="19">
                  <c:v>0.967259168454387</c:v>
                </c:pt>
                <c:pt idx="20">
                  <c:v>0.966952702012463</c:v>
                </c:pt>
                <c:pt idx="21">
                  <c:v>0.966441924609255</c:v>
                </c:pt>
                <c:pt idx="22">
                  <c:v>0.966646235570538</c:v>
                </c:pt>
                <c:pt idx="23">
                  <c:v>0.966135458167331</c:v>
                </c:pt>
                <c:pt idx="24">
                  <c:v>0.961385228317499</c:v>
                </c:pt>
                <c:pt idx="25">
                  <c:v>0.954183266932271</c:v>
                </c:pt>
                <c:pt idx="26">
                  <c:v>0.918582081928695</c:v>
                </c:pt>
                <c:pt idx="27">
                  <c:v>0.851670242108489</c:v>
                </c:pt>
                <c:pt idx="28">
                  <c:v>0.764071917458372</c:v>
                </c:pt>
                <c:pt idx="29">
                  <c:v>0.670599652671366</c:v>
                </c:pt>
                <c:pt idx="30">
                  <c:v>0.577025232403718</c:v>
                </c:pt>
                <c:pt idx="31">
                  <c:v>0.488660741648789</c:v>
                </c:pt>
                <c:pt idx="32">
                  <c:v>0.408111145162938</c:v>
                </c:pt>
                <c:pt idx="33">
                  <c:v>0.337521708039636</c:v>
                </c:pt>
                <c:pt idx="34">
                  <c:v>0.278016140565941</c:v>
                </c:pt>
                <c:pt idx="35">
                  <c:v>0.226631933803249</c:v>
                </c:pt>
                <c:pt idx="36">
                  <c:v>0.185974052507917</c:v>
                </c:pt>
                <c:pt idx="37">
                  <c:v>0.152058432934927</c:v>
                </c:pt>
                <c:pt idx="38">
                  <c:v>0.125549085708448</c:v>
                </c:pt>
                <c:pt idx="39">
                  <c:v>0.105271222801103</c:v>
                </c:pt>
                <c:pt idx="40">
                  <c:v>0.0891817346000613</c:v>
                </c:pt>
                <c:pt idx="41">
                  <c:v>0.0765655327408315</c:v>
                </c:pt>
                <c:pt idx="42">
                  <c:v>0.0671161507814894</c:v>
                </c:pt>
                <c:pt idx="43">
                  <c:v>0.0600674226172234</c:v>
                </c:pt>
                <c:pt idx="44">
                  <c:v>0.0552661150270712</c:v>
                </c:pt>
                <c:pt idx="45">
                  <c:v>0.0514352845030136</c:v>
                </c:pt>
                <c:pt idx="46">
                  <c:v>0.0482684646031259</c:v>
                </c:pt>
                <c:pt idx="47">
                  <c:v>0.0464296659515783</c:v>
                </c:pt>
                <c:pt idx="48">
                  <c:v>0.0449994892225968</c:v>
                </c:pt>
                <c:pt idx="49">
                  <c:v>0.0441311676371437</c:v>
                </c:pt>
                <c:pt idx="50">
                  <c:v>0.0430074573500868</c:v>
                </c:pt>
                <c:pt idx="51">
                  <c:v>0.0425988354275207</c:v>
                </c:pt>
                <c:pt idx="52">
                  <c:v>0.0423945244662376</c:v>
                </c:pt>
                <c:pt idx="53">
                  <c:v>0.0418837470630299</c:v>
                </c:pt>
                <c:pt idx="54">
                  <c:v>0.0417305138420676</c:v>
                </c:pt>
                <c:pt idx="55">
                  <c:v>0.0415262028807845</c:v>
                </c:pt>
                <c:pt idx="56">
                  <c:v>0.041424047400143</c:v>
                </c:pt>
                <c:pt idx="57">
                  <c:v>0.0411686586985392</c:v>
                </c:pt>
                <c:pt idx="58">
                  <c:v>0.0412708141791807</c:v>
                </c:pt>
                <c:pt idx="59">
                  <c:v>0.0410665032178976</c:v>
                </c:pt>
                <c:pt idx="60">
                  <c:v>0.0408111145162938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2'!$T$7:$T$67</c:f>
              <c:numCache>
                <c:formatCode>0.000_ </c:formatCode>
                <c:ptCount val="61"/>
                <c:pt idx="0">
                  <c:v>1.0</c:v>
                </c:pt>
                <c:pt idx="1">
                  <c:v>0.966335428919083</c:v>
                </c:pt>
                <c:pt idx="2">
                  <c:v>0.966893125126749</c:v>
                </c:pt>
                <c:pt idx="3">
                  <c:v>0.967805718921111</c:v>
                </c:pt>
                <c:pt idx="4">
                  <c:v>0.967602920300142</c:v>
                </c:pt>
                <c:pt idx="5">
                  <c:v>0.965220036503752</c:v>
                </c:pt>
                <c:pt idx="6">
                  <c:v>0.966943824781991</c:v>
                </c:pt>
                <c:pt idx="7">
                  <c:v>0.96648752788481</c:v>
                </c:pt>
                <c:pt idx="8">
                  <c:v>0.965220036503752</c:v>
                </c:pt>
                <c:pt idx="9">
                  <c:v>0.965473534779963</c:v>
                </c:pt>
                <c:pt idx="10">
                  <c:v>0.964206043398905</c:v>
                </c:pt>
                <c:pt idx="11">
                  <c:v>0.964358142364632</c:v>
                </c:pt>
                <c:pt idx="12">
                  <c:v>0.964611640640844</c:v>
                </c:pt>
                <c:pt idx="13">
                  <c:v>0.961569661326303</c:v>
                </c:pt>
                <c:pt idx="14">
                  <c:v>0.962482255120665</c:v>
                </c:pt>
                <c:pt idx="15">
                  <c:v>0.96344554857027</c:v>
                </c:pt>
                <c:pt idx="16">
                  <c:v>0.963952545122693</c:v>
                </c:pt>
                <c:pt idx="17">
                  <c:v>0.9632427499493</c:v>
                </c:pt>
                <c:pt idx="18">
                  <c:v>0.960961265463395</c:v>
                </c:pt>
                <c:pt idx="19">
                  <c:v>0.962532954775907</c:v>
                </c:pt>
                <c:pt idx="20">
                  <c:v>0.962532954775907</c:v>
                </c:pt>
                <c:pt idx="21">
                  <c:v>0.960606367876698</c:v>
                </c:pt>
                <c:pt idx="22">
                  <c:v>0.960352869600487</c:v>
                </c:pt>
                <c:pt idx="23">
                  <c:v>0.958679780977489</c:v>
                </c:pt>
                <c:pt idx="24">
                  <c:v>0.958375583046035</c:v>
                </c:pt>
                <c:pt idx="25">
                  <c:v>0.956195497870614</c:v>
                </c:pt>
                <c:pt idx="26">
                  <c:v>0.942810788886636</c:v>
                </c:pt>
                <c:pt idx="27">
                  <c:v>0.907321030216994</c:v>
                </c:pt>
                <c:pt idx="28">
                  <c:v>0.843591563577368</c:v>
                </c:pt>
                <c:pt idx="29">
                  <c:v>0.764449401744068</c:v>
                </c:pt>
                <c:pt idx="30">
                  <c:v>0.678868383694991</c:v>
                </c:pt>
                <c:pt idx="31">
                  <c:v>0.590904481849523</c:v>
                </c:pt>
                <c:pt idx="32">
                  <c:v>0.506743054147232</c:v>
                </c:pt>
                <c:pt idx="33">
                  <c:v>0.42993307645508</c:v>
                </c:pt>
                <c:pt idx="34">
                  <c:v>0.361082944635976</c:v>
                </c:pt>
                <c:pt idx="35">
                  <c:v>0.300851754208071</c:v>
                </c:pt>
                <c:pt idx="36">
                  <c:v>0.250405597241939</c:v>
                </c:pt>
                <c:pt idx="37">
                  <c:v>0.207158791320219</c:v>
                </c:pt>
                <c:pt idx="38">
                  <c:v>0.172632326100183</c:v>
                </c:pt>
                <c:pt idx="39">
                  <c:v>0.143226526059623</c:v>
                </c:pt>
                <c:pt idx="40">
                  <c:v>0.11980328533766</c:v>
                </c:pt>
                <c:pt idx="41">
                  <c:v>0.101450010139931</c:v>
                </c:pt>
                <c:pt idx="42">
                  <c:v>0.0874062056378016</c:v>
                </c:pt>
                <c:pt idx="43">
                  <c:v>0.07655647941594</c:v>
                </c:pt>
                <c:pt idx="44">
                  <c:v>0.067734739403772</c:v>
                </c:pt>
                <c:pt idx="45">
                  <c:v>0.061549381464206</c:v>
                </c:pt>
                <c:pt idx="46">
                  <c:v>0.0560738186980328</c:v>
                </c:pt>
                <c:pt idx="47">
                  <c:v>0.0527783411072805</c:v>
                </c:pt>
                <c:pt idx="48">
                  <c:v>0.0497363617927398</c:v>
                </c:pt>
                <c:pt idx="49">
                  <c:v>0.0474548773068343</c:v>
                </c:pt>
                <c:pt idx="50">
                  <c:v>0.0461366862705334</c:v>
                </c:pt>
                <c:pt idx="51">
                  <c:v>0.0448691948894747</c:v>
                </c:pt>
                <c:pt idx="52">
                  <c:v>0.0442607990265666</c:v>
                </c:pt>
                <c:pt idx="53">
                  <c:v>0.0436017035084161</c:v>
                </c:pt>
                <c:pt idx="54">
                  <c:v>0.0430947069559927</c:v>
                </c:pt>
                <c:pt idx="55">
                  <c:v>0.0425877104035692</c:v>
                </c:pt>
                <c:pt idx="56">
                  <c:v>0.0423849117825999</c:v>
                </c:pt>
                <c:pt idx="57">
                  <c:v>0.0422328128168728</c:v>
                </c:pt>
                <c:pt idx="58">
                  <c:v>0.0420807138511458</c:v>
                </c:pt>
                <c:pt idx="59">
                  <c:v>0.0421314135063881</c:v>
                </c:pt>
                <c:pt idx="60">
                  <c:v>0.0418779152301764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2'!$U$7:$U$67</c:f>
              <c:numCache>
                <c:formatCode>0.000_ </c:formatCode>
                <c:ptCount val="61"/>
                <c:pt idx="0">
                  <c:v>1.0</c:v>
                </c:pt>
                <c:pt idx="1">
                  <c:v>0.975771825802494</c:v>
                </c:pt>
                <c:pt idx="2">
                  <c:v>0.976282968718054</c:v>
                </c:pt>
                <c:pt idx="3">
                  <c:v>0.97745859742384</c:v>
                </c:pt>
                <c:pt idx="4">
                  <c:v>0.974033939889593</c:v>
                </c:pt>
                <c:pt idx="5">
                  <c:v>0.975056225720711</c:v>
                </c:pt>
                <c:pt idx="6">
                  <c:v>0.976385197301165</c:v>
                </c:pt>
                <c:pt idx="7">
                  <c:v>0.977100797382948</c:v>
                </c:pt>
                <c:pt idx="8">
                  <c:v>0.976027397260274</c:v>
                </c:pt>
                <c:pt idx="9">
                  <c:v>0.973113882641587</c:v>
                </c:pt>
                <c:pt idx="10">
                  <c:v>0.974851768554488</c:v>
                </c:pt>
                <c:pt idx="11">
                  <c:v>0.973982825598037</c:v>
                </c:pt>
                <c:pt idx="12">
                  <c:v>0.971733796769577</c:v>
                </c:pt>
                <c:pt idx="13">
                  <c:v>0.972909425475363</c:v>
                </c:pt>
                <c:pt idx="14">
                  <c:v>0.971784911061133</c:v>
                </c:pt>
                <c:pt idx="15">
                  <c:v>0.973369454099366</c:v>
                </c:pt>
                <c:pt idx="16">
                  <c:v>0.973062768350031</c:v>
                </c:pt>
                <c:pt idx="17">
                  <c:v>0.970762625230014</c:v>
                </c:pt>
                <c:pt idx="18">
                  <c:v>0.969893682273564</c:v>
                </c:pt>
                <c:pt idx="19">
                  <c:v>0.972909425475363</c:v>
                </c:pt>
                <c:pt idx="20">
                  <c:v>0.971018196687794</c:v>
                </c:pt>
                <c:pt idx="21">
                  <c:v>0.968922510734001</c:v>
                </c:pt>
                <c:pt idx="22">
                  <c:v>0.96856471069311</c:v>
                </c:pt>
                <c:pt idx="23">
                  <c:v>0.967746882028215</c:v>
                </c:pt>
                <c:pt idx="24">
                  <c:v>0.967235739112656</c:v>
                </c:pt>
                <c:pt idx="25">
                  <c:v>0.962482109997955</c:v>
                </c:pt>
                <c:pt idx="26">
                  <c:v>0.93825393580045</c:v>
                </c:pt>
                <c:pt idx="27">
                  <c:v>0.884226129625843</c:v>
                </c:pt>
                <c:pt idx="28">
                  <c:v>0.807094663667962</c:v>
                </c:pt>
                <c:pt idx="29">
                  <c:v>0.716673481905541</c:v>
                </c:pt>
                <c:pt idx="30">
                  <c:v>0.624974442854222</c:v>
                </c:pt>
                <c:pt idx="31">
                  <c:v>0.53531997546514</c:v>
                </c:pt>
                <c:pt idx="32">
                  <c:v>0.453128194643222</c:v>
                </c:pt>
                <c:pt idx="33">
                  <c:v>0.37850132897158</c:v>
                </c:pt>
                <c:pt idx="34">
                  <c:v>0.313943978736455</c:v>
                </c:pt>
                <c:pt idx="35">
                  <c:v>0.25863831527295</c:v>
                </c:pt>
                <c:pt idx="36">
                  <c:v>0.212942138621959</c:v>
                </c:pt>
                <c:pt idx="37">
                  <c:v>0.175015334287467</c:v>
                </c:pt>
                <c:pt idx="38">
                  <c:v>0.145215702310366</c:v>
                </c:pt>
                <c:pt idx="39">
                  <c:v>0.120936413821304</c:v>
                </c:pt>
                <c:pt idx="40">
                  <c:v>0.10207524023717</c:v>
                </c:pt>
                <c:pt idx="41">
                  <c:v>0.0869454099366183</c:v>
                </c:pt>
                <c:pt idx="42">
                  <c:v>0.0758024943774279</c:v>
                </c:pt>
                <c:pt idx="43">
                  <c:v>0.0672152933960335</c:v>
                </c:pt>
                <c:pt idx="44">
                  <c:v>0.06062154978532</c:v>
                </c:pt>
                <c:pt idx="45">
                  <c:v>0.0556123492128399</c:v>
                </c:pt>
                <c:pt idx="46">
                  <c:v>0.051778777346146</c:v>
                </c:pt>
                <c:pt idx="47">
                  <c:v>0.0492741770599059</c:v>
                </c:pt>
                <c:pt idx="48">
                  <c:v>0.0473829482723369</c:v>
                </c:pt>
                <c:pt idx="49">
                  <c:v>0.0458495195256594</c:v>
                </c:pt>
                <c:pt idx="50">
                  <c:v>0.044827233694541</c:v>
                </c:pt>
                <c:pt idx="51">
                  <c:v>0.0441116336127581</c:v>
                </c:pt>
                <c:pt idx="52">
                  <c:v>0.0432938049478634</c:v>
                </c:pt>
                <c:pt idx="53">
                  <c:v>0.0431404620731957</c:v>
                </c:pt>
                <c:pt idx="54">
                  <c:v>0.0425270905745246</c:v>
                </c:pt>
                <c:pt idx="55">
                  <c:v>0.0424759762829687</c:v>
                </c:pt>
                <c:pt idx="56">
                  <c:v>0.042322633408301</c:v>
                </c:pt>
                <c:pt idx="57">
                  <c:v>0.0423737476998569</c:v>
                </c:pt>
                <c:pt idx="58">
                  <c:v>0.0421692905336332</c:v>
                </c:pt>
                <c:pt idx="59">
                  <c:v>0.0420159476589654</c:v>
                </c:pt>
                <c:pt idx="60">
                  <c:v>0.0419137190758536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353360"/>
        <c:axId val="-1109344336"/>
      </c:scatterChart>
      <c:valAx>
        <c:axId val="-110935336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344336"/>
        <c:crosses val="autoZero"/>
        <c:crossBetween val="midCat"/>
      </c:valAx>
      <c:valAx>
        <c:axId val="-11093443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93533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22806491542919"/>
          <c:w val="0.845235638614797"/>
          <c:h val="0.74561084151058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2'!$N$7:$N$67</c:f>
              <c:numCache>
                <c:formatCode>0.000_ </c:formatCode>
                <c:ptCount val="61"/>
                <c:pt idx="0">
                  <c:v>1.0</c:v>
                </c:pt>
                <c:pt idx="1">
                  <c:v>0.972758172548235</c:v>
                </c:pt>
                <c:pt idx="2">
                  <c:v>0.970308907327802</c:v>
                </c:pt>
                <c:pt idx="3">
                  <c:v>0.972508247525742</c:v>
                </c:pt>
                <c:pt idx="4">
                  <c:v>0.969309207237829</c:v>
                </c:pt>
                <c:pt idx="5">
                  <c:v>0.973158052584225</c:v>
                </c:pt>
                <c:pt idx="6">
                  <c:v>0.968009597120864</c:v>
                </c:pt>
                <c:pt idx="7">
                  <c:v>0.97220833749875</c:v>
                </c:pt>
                <c:pt idx="8">
                  <c:v>0.971908427471758</c:v>
                </c:pt>
                <c:pt idx="9">
                  <c:v>0.969759072278316</c:v>
                </c:pt>
                <c:pt idx="10">
                  <c:v>0.970508847345796</c:v>
                </c:pt>
                <c:pt idx="11">
                  <c:v>0.967609717084874</c:v>
                </c:pt>
                <c:pt idx="12">
                  <c:v>0.968409477156853</c:v>
                </c:pt>
                <c:pt idx="13">
                  <c:v>0.968359492152354</c:v>
                </c:pt>
                <c:pt idx="14">
                  <c:v>0.966560031990403</c:v>
                </c:pt>
                <c:pt idx="15">
                  <c:v>0.962411276617015</c:v>
                </c:pt>
                <c:pt idx="16">
                  <c:v>0.952564230730781</c:v>
                </c:pt>
                <c:pt idx="17">
                  <c:v>0.919424172748176</c:v>
                </c:pt>
                <c:pt idx="18">
                  <c:v>0.867339798060582</c:v>
                </c:pt>
                <c:pt idx="19">
                  <c:v>0.805208437468759</c:v>
                </c:pt>
                <c:pt idx="20">
                  <c:v>0.735329401179646</c:v>
                </c:pt>
                <c:pt idx="21">
                  <c:v>0.664500649805058</c:v>
                </c:pt>
                <c:pt idx="22">
                  <c:v>0.596521043686894</c:v>
                </c:pt>
                <c:pt idx="23">
                  <c:v>0.528491452564231</c:v>
                </c:pt>
                <c:pt idx="24">
                  <c:v>0.46446066180146</c:v>
                </c:pt>
                <c:pt idx="25">
                  <c:v>0.407477756672998</c:v>
                </c:pt>
                <c:pt idx="26">
                  <c:v>0.355293411976407</c:v>
                </c:pt>
                <c:pt idx="27">
                  <c:v>0.3074077776667</c:v>
                </c:pt>
                <c:pt idx="28">
                  <c:v>0.265620313905828</c:v>
                </c:pt>
                <c:pt idx="29">
                  <c:v>0.228981305608317</c:v>
                </c:pt>
                <c:pt idx="30">
                  <c:v>0.197440767769669</c:v>
                </c:pt>
                <c:pt idx="31">
                  <c:v>0.170398880335899</c:v>
                </c:pt>
                <c:pt idx="32">
                  <c:v>0.147055883235029</c:v>
                </c:pt>
                <c:pt idx="33">
                  <c:v>0.127561731480556</c:v>
                </c:pt>
                <c:pt idx="34">
                  <c:v>0.111166650004998</c:v>
                </c:pt>
                <c:pt idx="35">
                  <c:v>0.0980205938218534</c:v>
                </c:pt>
                <c:pt idx="36">
                  <c:v>0.0869739078276517</c:v>
                </c:pt>
                <c:pt idx="37">
                  <c:v>0.0775767269819054</c:v>
                </c:pt>
                <c:pt idx="38">
                  <c:v>0.0698790362891133</c:v>
                </c:pt>
                <c:pt idx="39">
                  <c:v>0.064480655803259</c:v>
                </c:pt>
                <c:pt idx="40">
                  <c:v>0.059482155353394</c:v>
                </c:pt>
                <c:pt idx="41">
                  <c:v>0.0555833250024992</c:v>
                </c:pt>
                <c:pt idx="42">
                  <c:v>0.0522843147055883</c:v>
                </c:pt>
                <c:pt idx="43">
                  <c:v>0.050034989503149</c:v>
                </c:pt>
                <c:pt idx="44">
                  <c:v>0.048035589323203</c:v>
                </c:pt>
                <c:pt idx="45">
                  <c:v>0.0465360391882435</c:v>
                </c:pt>
                <c:pt idx="46">
                  <c:v>0.0455863241027692</c:v>
                </c:pt>
                <c:pt idx="47">
                  <c:v>0.0442367289813056</c:v>
                </c:pt>
                <c:pt idx="48">
                  <c:v>0.0436369089273218</c:v>
                </c:pt>
                <c:pt idx="49">
                  <c:v>0.0427871638508447</c:v>
                </c:pt>
                <c:pt idx="50">
                  <c:v>0.0427371788463461</c:v>
                </c:pt>
                <c:pt idx="51">
                  <c:v>0.0421873437968609</c:v>
                </c:pt>
                <c:pt idx="52">
                  <c:v>0.0419374187743677</c:v>
                </c:pt>
                <c:pt idx="53">
                  <c:v>0.0419374187743677</c:v>
                </c:pt>
                <c:pt idx="54">
                  <c:v>0.0416874937518744</c:v>
                </c:pt>
                <c:pt idx="55">
                  <c:v>0.0414875537338798</c:v>
                </c:pt>
                <c:pt idx="56">
                  <c:v>0.0412876137158852</c:v>
                </c:pt>
                <c:pt idx="57">
                  <c:v>0.0413375987203839</c:v>
                </c:pt>
                <c:pt idx="58">
                  <c:v>0.0412876137158852</c:v>
                </c:pt>
                <c:pt idx="59">
                  <c:v>0.040887733679896</c:v>
                </c:pt>
                <c:pt idx="60">
                  <c:v>0.040887733679896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2'!$O$7:$O$67</c:f>
              <c:numCache>
                <c:formatCode>0.000_ </c:formatCode>
                <c:ptCount val="61"/>
                <c:pt idx="0">
                  <c:v>1.0</c:v>
                </c:pt>
                <c:pt idx="1">
                  <c:v>0.973343449671219</c:v>
                </c:pt>
                <c:pt idx="2">
                  <c:v>0.97556904400607</c:v>
                </c:pt>
                <c:pt idx="3">
                  <c:v>0.977288821446636</c:v>
                </c:pt>
                <c:pt idx="4">
                  <c:v>0.976277187658068</c:v>
                </c:pt>
                <c:pt idx="5">
                  <c:v>0.974152756702074</c:v>
                </c:pt>
                <c:pt idx="6">
                  <c:v>0.975973697521497</c:v>
                </c:pt>
                <c:pt idx="7">
                  <c:v>0.97556904400607</c:v>
                </c:pt>
                <c:pt idx="8">
                  <c:v>0.975923115832069</c:v>
                </c:pt>
                <c:pt idx="9">
                  <c:v>0.974051593323217</c:v>
                </c:pt>
                <c:pt idx="10">
                  <c:v>0.973191704602934</c:v>
                </c:pt>
                <c:pt idx="11">
                  <c:v>0.974051593323217</c:v>
                </c:pt>
                <c:pt idx="12">
                  <c:v>0.974203338391502</c:v>
                </c:pt>
                <c:pt idx="13">
                  <c:v>0.973039959534648</c:v>
                </c:pt>
                <c:pt idx="14">
                  <c:v>0.970156803237228</c:v>
                </c:pt>
                <c:pt idx="15">
                  <c:v>0.968032372281234</c:v>
                </c:pt>
                <c:pt idx="16">
                  <c:v>0.95336368234699</c:v>
                </c:pt>
                <c:pt idx="17">
                  <c:v>0.919524532119373</c:v>
                </c:pt>
                <c:pt idx="18">
                  <c:v>0.864744562468386</c:v>
                </c:pt>
                <c:pt idx="19">
                  <c:v>0.802984319676277</c:v>
                </c:pt>
                <c:pt idx="20">
                  <c:v>0.734850784016186</c:v>
                </c:pt>
                <c:pt idx="21">
                  <c:v>0.663378856853819</c:v>
                </c:pt>
                <c:pt idx="22">
                  <c:v>0.594891249367729</c:v>
                </c:pt>
                <c:pt idx="23">
                  <c:v>0.527111785533637</c:v>
                </c:pt>
                <c:pt idx="24">
                  <c:v>0.464997470915529</c:v>
                </c:pt>
                <c:pt idx="25">
                  <c:v>0.407435508345979</c:v>
                </c:pt>
                <c:pt idx="26">
                  <c:v>0.354881133029843</c:v>
                </c:pt>
                <c:pt idx="27">
                  <c:v>0.30612038442084</c:v>
                </c:pt>
                <c:pt idx="28">
                  <c:v>0.264845725847243</c:v>
                </c:pt>
                <c:pt idx="29">
                  <c:v>0.228831562974203</c:v>
                </c:pt>
                <c:pt idx="30">
                  <c:v>0.19711684370258</c:v>
                </c:pt>
                <c:pt idx="31">
                  <c:v>0.169853313100658</c:v>
                </c:pt>
                <c:pt idx="32">
                  <c:v>0.146686899342438</c:v>
                </c:pt>
                <c:pt idx="33">
                  <c:v>0.127465857359636</c:v>
                </c:pt>
                <c:pt idx="34">
                  <c:v>0.111633788568538</c:v>
                </c:pt>
                <c:pt idx="35">
                  <c:v>0.0979261507334345</c:v>
                </c:pt>
                <c:pt idx="36">
                  <c:v>0.0870005058168943</c:v>
                </c:pt>
                <c:pt idx="37">
                  <c:v>0.07749114820435</c:v>
                </c:pt>
                <c:pt idx="38">
                  <c:v>0.0705614567526555</c:v>
                </c:pt>
                <c:pt idx="39">
                  <c:v>0.0647445624683864</c:v>
                </c:pt>
                <c:pt idx="40">
                  <c:v>0.0595346484572585</c:v>
                </c:pt>
                <c:pt idx="41">
                  <c:v>0.0556398583712696</c:v>
                </c:pt>
                <c:pt idx="42">
                  <c:v>0.0528072837632777</c:v>
                </c:pt>
                <c:pt idx="43">
                  <c:v>0.0503287809812848</c:v>
                </c:pt>
                <c:pt idx="44">
                  <c:v>0.0483560950935761</c:v>
                </c:pt>
                <c:pt idx="45">
                  <c:v>0.0467880627212949</c:v>
                </c:pt>
                <c:pt idx="46">
                  <c:v>0.0453717754172989</c:v>
                </c:pt>
                <c:pt idx="47">
                  <c:v>0.0448153768335862</c:v>
                </c:pt>
                <c:pt idx="48">
                  <c:v>0.0438543247344461</c:v>
                </c:pt>
                <c:pt idx="49">
                  <c:v>0.0431967627718766</c:v>
                </c:pt>
                <c:pt idx="50">
                  <c:v>0.0426909458775923</c:v>
                </c:pt>
                <c:pt idx="51">
                  <c:v>0.0426403641881639</c:v>
                </c:pt>
                <c:pt idx="52">
                  <c:v>0.0420333839150228</c:v>
                </c:pt>
                <c:pt idx="53">
                  <c:v>0.0419322205361659</c:v>
                </c:pt>
                <c:pt idx="54">
                  <c:v>0.0418816388467375</c:v>
                </c:pt>
                <c:pt idx="55">
                  <c:v>0.0413252402630248</c:v>
                </c:pt>
                <c:pt idx="56">
                  <c:v>0.0414769853313101</c:v>
                </c:pt>
                <c:pt idx="57">
                  <c:v>0.0413252402630248</c:v>
                </c:pt>
                <c:pt idx="58">
                  <c:v>0.0414264036418816</c:v>
                </c:pt>
                <c:pt idx="59">
                  <c:v>0.0411734951947395</c:v>
                </c:pt>
                <c:pt idx="60">
                  <c:v>0.0410217501264542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2'!$P$7:$P$67</c:f>
              <c:numCache>
                <c:formatCode>0.000_ </c:formatCode>
                <c:ptCount val="61"/>
                <c:pt idx="0">
                  <c:v>1.0</c:v>
                </c:pt>
                <c:pt idx="1">
                  <c:v>0.968530041823931</c:v>
                </c:pt>
                <c:pt idx="2">
                  <c:v>0.971182291135367</c:v>
                </c:pt>
                <c:pt idx="3">
                  <c:v>0.969550137712945</c:v>
                </c:pt>
                <c:pt idx="4">
                  <c:v>0.967152912373763</c:v>
                </c:pt>
                <c:pt idx="5">
                  <c:v>0.968938080179537</c:v>
                </c:pt>
                <c:pt idx="6">
                  <c:v>0.96766296031827</c:v>
                </c:pt>
                <c:pt idx="7">
                  <c:v>0.967560950729369</c:v>
                </c:pt>
                <c:pt idx="8">
                  <c:v>0.968070998673875</c:v>
                </c:pt>
                <c:pt idx="9">
                  <c:v>0.964194634295624</c:v>
                </c:pt>
                <c:pt idx="10">
                  <c:v>0.967356931551566</c:v>
                </c:pt>
                <c:pt idx="11">
                  <c:v>0.966489850045904</c:v>
                </c:pt>
                <c:pt idx="12">
                  <c:v>0.96613281648475</c:v>
                </c:pt>
                <c:pt idx="13">
                  <c:v>0.96317453840661</c:v>
                </c:pt>
                <c:pt idx="14">
                  <c:v>0.962205447312047</c:v>
                </c:pt>
                <c:pt idx="15">
                  <c:v>0.96093032745078</c:v>
                </c:pt>
                <c:pt idx="16">
                  <c:v>0.947618076099153</c:v>
                </c:pt>
                <c:pt idx="17">
                  <c:v>0.916097113128634</c:v>
                </c:pt>
                <c:pt idx="18">
                  <c:v>0.866367438539223</c:v>
                </c:pt>
                <c:pt idx="19">
                  <c:v>0.808170968070999</c:v>
                </c:pt>
                <c:pt idx="20">
                  <c:v>0.743088850351933</c:v>
                </c:pt>
                <c:pt idx="21">
                  <c:v>0.676068550443742</c:v>
                </c:pt>
                <c:pt idx="22">
                  <c:v>0.60828317861879</c:v>
                </c:pt>
                <c:pt idx="23">
                  <c:v>0.544119147199837</c:v>
                </c:pt>
                <c:pt idx="24">
                  <c:v>0.483984494542487</c:v>
                </c:pt>
                <c:pt idx="25">
                  <c:v>0.425992043252066</c:v>
                </c:pt>
                <c:pt idx="26">
                  <c:v>0.373202080995614</c:v>
                </c:pt>
                <c:pt idx="27">
                  <c:v>0.325767622156483</c:v>
                </c:pt>
                <c:pt idx="28">
                  <c:v>0.283739671529124</c:v>
                </c:pt>
                <c:pt idx="29">
                  <c:v>0.246302152402326</c:v>
                </c:pt>
                <c:pt idx="30">
                  <c:v>0.21350606957054</c:v>
                </c:pt>
                <c:pt idx="31">
                  <c:v>0.18499438947261</c:v>
                </c:pt>
                <c:pt idx="32">
                  <c:v>0.160971131286341</c:v>
                </c:pt>
                <c:pt idx="33">
                  <c:v>0.140110170356013</c:v>
                </c:pt>
                <c:pt idx="34">
                  <c:v>0.122615525859431</c:v>
                </c:pt>
                <c:pt idx="35">
                  <c:v>0.107671121085382</c:v>
                </c:pt>
                <c:pt idx="36">
                  <c:v>0.0956849943894726</c:v>
                </c:pt>
                <c:pt idx="37">
                  <c:v>0.0853820259104356</c:v>
                </c:pt>
                <c:pt idx="38">
                  <c:v>0.0769662348260736</c:v>
                </c:pt>
                <c:pt idx="39">
                  <c:v>0.0701825971641334</c:v>
                </c:pt>
                <c:pt idx="40">
                  <c:v>0.0644700601856574</c:v>
                </c:pt>
                <c:pt idx="41">
                  <c:v>0.0599306334795471</c:v>
                </c:pt>
                <c:pt idx="42">
                  <c:v>0.0563092930735489</c:v>
                </c:pt>
                <c:pt idx="43">
                  <c:v>0.0534020197898602</c:v>
                </c:pt>
                <c:pt idx="44">
                  <c:v>0.0512598184229317</c:v>
                </c:pt>
                <c:pt idx="45">
                  <c:v>0.0490666122615526</c:v>
                </c:pt>
                <c:pt idx="46">
                  <c:v>0.0476384780169336</c:v>
                </c:pt>
                <c:pt idx="47">
                  <c:v>0.0465673773334693</c:v>
                </c:pt>
                <c:pt idx="48">
                  <c:v>0.0453432622666531</c:v>
                </c:pt>
                <c:pt idx="49">
                  <c:v>0.0447822095276956</c:v>
                </c:pt>
                <c:pt idx="50">
                  <c:v>0.0439151280220341</c:v>
                </c:pt>
                <c:pt idx="51">
                  <c:v>0.0438131184331327</c:v>
                </c:pt>
                <c:pt idx="52">
                  <c:v>0.0433030704886259</c:v>
                </c:pt>
                <c:pt idx="53">
                  <c:v>0.0429460369274712</c:v>
                </c:pt>
                <c:pt idx="54">
                  <c:v>0.0426910129552178</c:v>
                </c:pt>
                <c:pt idx="55">
                  <c:v>0.0425890033663164</c:v>
                </c:pt>
                <c:pt idx="56">
                  <c:v>0.042333979394063</c:v>
                </c:pt>
                <c:pt idx="57">
                  <c:v>0.0422829745996124</c:v>
                </c:pt>
                <c:pt idx="58">
                  <c:v>0.0421299602162603</c:v>
                </c:pt>
                <c:pt idx="59">
                  <c:v>0.0419769458329083</c:v>
                </c:pt>
                <c:pt idx="60">
                  <c:v>0.0418239314495562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2'!$Q$7:$Q$67</c:f>
              <c:numCache>
                <c:formatCode>0.000_ </c:formatCode>
                <c:ptCount val="61"/>
                <c:pt idx="0">
                  <c:v>1.0</c:v>
                </c:pt>
                <c:pt idx="1">
                  <c:v>0.969306478616001</c:v>
                </c:pt>
                <c:pt idx="2">
                  <c:v>0.970727005225509</c:v>
                </c:pt>
                <c:pt idx="3">
                  <c:v>0.971082136877885</c:v>
                </c:pt>
                <c:pt idx="4">
                  <c:v>0.969509410988788</c:v>
                </c:pt>
                <c:pt idx="5">
                  <c:v>0.968038151286084</c:v>
                </c:pt>
                <c:pt idx="6">
                  <c:v>0.969560144081985</c:v>
                </c:pt>
                <c:pt idx="7">
                  <c:v>0.970321140479935</c:v>
                </c:pt>
                <c:pt idx="8">
                  <c:v>0.968393282938461</c:v>
                </c:pt>
                <c:pt idx="9">
                  <c:v>0.968697681497641</c:v>
                </c:pt>
                <c:pt idx="10">
                  <c:v>0.966922023235757</c:v>
                </c:pt>
                <c:pt idx="11">
                  <c:v>0.968139617472477</c:v>
                </c:pt>
                <c:pt idx="12">
                  <c:v>0.968190350565674</c:v>
                </c:pt>
                <c:pt idx="13">
                  <c:v>0.966769823956167</c:v>
                </c:pt>
                <c:pt idx="14">
                  <c:v>0.963421439805185</c:v>
                </c:pt>
                <c:pt idx="15">
                  <c:v>0.959210593069859</c:v>
                </c:pt>
                <c:pt idx="16">
                  <c:v>0.942570138501344</c:v>
                </c:pt>
                <c:pt idx="17">
                  <c:v>0.903556389833088</c:v>
                </c:pt>
                <c:pt idx="18">
                  <c:v>0.846836791639186</c:v>
                </c:pt>
                <c:pt idx="19">
                  <c:v>0.781949165440617</c:v>
                </c:pt>
                <c:pt idx="20">
                  <c:v>0.714169752929836</c:v>
                </c:pt>
                <c:pt idx="21">
                  <c:v>0.642686824615697</c:v>
                </c:pt>
                <c:pt idx="22">
                  <c:v>0.574146415706966</c:v>
                </c:pt>
                <c:pt idx="23">
                  <c:v>0.507280198873725</c:v>
                </c:pt>
                <c:pt idx="24">
                  <c:v>0.446501953224088</c:v>
                </c:pt>
                <c:pt idx="25">
                  <c:v>0.390441885241743</c:v>
                </c:pt>
                <c:pt idx="26">
                  <c:v>0.339404393485871</c:v>
                </c:pt>
                <c:pt idx="27">
                  <c:v>0.293541677236061</c:v>
                </c:pt>
                <c:pt idx="28">
                  <c:v>0.252904469585511</c:v>
                </c:pt>
                <c:pt idx="29">
                  <c:v>0.218152300745776</c:v>
                </c:pt>
                <c:pt idx="30">
                  <c:v>0.188016843386941</c:v>
                </c:pt>
                <c:pt idx="31">
                  <c:v>0.162295165136218</c:v>
                </c:pt>
                <c:pt idx="32">
                  <c:v>0.140429201968444</c:v>
                </c:pt>
                <c:pt idx="33">
                  <c:v>0.122317487697225</c:v>
                </c:pt>
                <c:pt idx="34">
                  <c:v>0.10674242808584</c:v>
                </c:pt>
                <c:pt idx="35">
                  <c:v>0.0942620871594541</c:v>
                </c:pt>
                <c:pt idx="36">
                  <c:v>0.084064735426919</c:v>
                </c:pt>
                <c:pt idx="37">
                  <c:v>0.0757445081426614</c:v>
                </c:pt>
                <c:pt idx="38">
                  <c:v>0.0686418750951245</c:v>
                </c:pt>
                <c:pt idx="39">
                  <c:v>0.0632641672162752</c:v>
                </c:pt>
                <c:pt idx="40">
                  <c:v>0.0586981888285729</c:v>
                </c:pt>
                <c:pt idx="41">
                  <c:v>0.0554005377707879</c:v>
                </c:pt>
                <c:pt idx="42">
                  <c:v>0.0523565521789863</c:v>
                </c:pt>
                <c:pt idx="43">
                  <c:v>0.0501242960783319</c:v>
                </c:pt>
                <c:pt idx="44">
                  <c:v>0.0483486378164477</c:v>
                </c:pt>
                <c:pt idx="45">
                  <c:v>0.0470803104865304</c:v>
                </c:pt>
                <c:pt idx="46">
                  <c:v>0.0459134493430064</c:v>
                </c:pt>
                <c:pt idx="47">
                  <c:v>0.0450509867586627</c:v>
                </c:pt>
                <c:pt idx="48">
                  <c:v>0.0444421896403024</c:v>
                </c:pt>
                <c:pt idx="49">
                  <c:v>0.0441377910811222</c:v>
                </c:pt>
                <c:pt idx="50">
                  <c:v>0.0435289939627619</c:v>
                </c:pt>
                <c:pt idx="51">
                  <c:v>0.0428694637512049</c:v>
                </c:pt>
                <c:pt idx="52">
                  <c:v>0.0426665313784181</c:v>
                </c:pt>
                <c:pt idx="53">
                  <c:v>0.0425650651920247</c:v>
                </c:pt>
                <c:pt idx="54">
                  <c:v>0.042362132819238</c:v>
                </c:pt>
                <c:pt idx="55">
                  <c:v>0.0421592004464512</c:v>
                </c:pt>
                <c:pt idx="56">
                  <c:v>0.0422099335396479</c:v>
                </c:pt>
                <c:pt idx="57">
                  <c:v>0.0421592004464512</c:v>
                </c:pt>
                <c:pt idx="58">
                  <c:v>0.0420577342600578</c:v>
                </c:pt>
                <c:pt idx="59">
                  <c:v>0.0421084673532545</c:v>
                </c:pt>
                <c:pt idx="60">
                  <c:v>0.0415504033280909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8563568"/>
        <c:axId val="-1108554544"/>
      </c:scatterChart>
      <c:valAx>
        <c:axId val="-110856356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8554544"/>
        <c:crosses val="autoZero"/>
        <c:crossBetween val="midCat"/>
      </c:valAx>
      <c:valAx>
        <c:axId val="-110855454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85635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7125912632795"/>
          <c:y val="0.121738871987789"/>
          <c:w val="0.856321238325281"/>
          <c:h val="0.74782449935355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4'!$B$6:$B$66</c:f>
              <c:numCache>
                <c:formatCode>0.0000_ </c:formatCode>
                <c:ptCount val="61"/>
                <c:pt idx="0">
                  <c:v>1.0</c:v>
                </c:pt>
                <c:pt idx="1">
                  <c:v>0.947361832379873</c:v>
                </c:pt>
                <c:pt idx="2">
                  <c:v>0.929584603043455</c:v>
                </c:pt>
                <c:pt idx="3">
                  <c:v>0.905208746500156</c:v>
                </c:pt>
                <c:pt idx="4">
                  <c:v>0.872335275296341</c:v>
                </c:pt>
                <c:pt idx="5">
                  <c:v>0.833399382250143</c:v>
                </c:pt>
                <c:pt idx="6">
                  <c:v>0.7873554785183</c:v>
                </c:pt>
                <c:pt idx="7">
                  <c:v>0.73686486055013</c:v>
                </c:pt>
                <c:pt idx="8">
                  <c:v>0.682608697548077</c:v>
                </c:pt>
                <c:pt idx="9">
                  <c:v>0.627341254586659</c:v>
                </c:pt>
                <c:pt idx="10">
                  <c:v>0.569924830589235</c:v>
                </c:pt>
                <c:pt idx="11">
                  <c:v>0.513743888795954</c:v>
                </c:pt>
                <c:pt idx="12">
                  <c:v>0.459198946321231</c:v>
                </c:pt>
                <c:pt idx="13">
                  <c:v>0.406562146874744</c:v>
                </c:pt>
                <c:pt idx="14">
                  <c:v>0.357830336091513</c:v>
                </c:pt>
                <c:pt idx="15">
                  <c:v>0.313181581376661</c:v>
                </c:pt>
                <c:pt idx="16">
                  <c:v>0.272226456256357</c:v>
                </c:pt>
                <c:pt idx="17">
                  <c:v>0.235242784733118</c:v>
                </c:pt>
                <c:pt idx="18">
                  <c:v>0.203115946862365</c:v>
                </c:pt>
                <c:pt idx="19">
                  <c:v>0.174999409414435</c:v>
                </c:pt>
                <c:pt idx="20">
                  <c:v>0.151093666271403</c:v>
                </c:pt>
                <c:pt idx="21">
                  <c:v>0.130283210048316</c:v>
                </c:pt>
                <c:pt idx="22">
                  <c:v>0.113175668361524</c:v>
                </c:pt>
                <c:pt idx="23">
                  <c:v>0.098984495369813</c:v>
                </c:pt>
                <c:pt idx="24">
                  <c:v>0.0871903629305757</c:v>
                </c:pt>
                <c:pt idx="25">
                  <c:v>0.0776293875004593</c:v>
                </c:pt>
                <c:pt idx="26">
                  <c:v>0.0699321292674944</c:v>
                </c:pt>
                <c:pt idx="27">
                  <c:v>0.0636690689579956</c:v>
                </c:pt>
                <c:pt idx="28">
                  <c:v>0.0588626531014298</c:v>
                </c:pt>
                <c:pt idx="29">
                  <c:v>0.0549826092562151</c:v>
                </c:pt>
                <c:pt idx="30">
                  <c:v>0.0518253656114594</c:v>
                </c:pt>
                <c:pt idx="31">
                  <c:v>0.0495177226826741</c:v>
                </c:pt>
                <c:pt idx="32">
                  <c:v>0.0475782847934633</c:v>
                </c:pt>
                <c:pt idx="33">
                  <c:v>0.0461323838218912</c:v>
                </c:pt>
                <c:pt idx="34">
                  <c:v>0.0451561910904573</c:v>
                </c:pt>
                <c:pt idx="35">
                  <c:v>0.044180218884478</c:v>
                </c:pt>
                <c:pt idx="36">
                  <c:v>0.043698637551149</c:v>
                </c:pt>
                <c:pt idx="37">
                  <c:v>0.0432288510590322</c:v>
                </c:pt>
                <c:pt idx="38">
                  <c:v>0.0427725124948091</c:v>
                </c:pt>
                <c:pt idx="39">
                  <c:v>0.0424561615331757</c:v>
                </c:pt>
                <c:pt idx="40">
                  <c:v>0.0421639726934675</c:v>
                </c:pt>
                <c:pt idx="41">
                  <c:v>0.0421132672824997</c:v>
                </c:pt>
                <c:pt idx="42">
                  <c:v>0.0419615171941233</c:v>
                </c:pt>
                <c:pt idx="43">
                  <c:v>0.0417841399999926</c:v>
                </c:pt>
                <c:pt idx="44">
                  <c:v>0.041657065755237</c:v>
                </c:pt>
                <c:pt idx="45">
                  <c:v>0.0415556534175806</c:v>
                </c:pt>
                <c:pt idx="46">
                  <c:v>0.0415429762642263</c:v>
                </c:pt>
                <c:pt idx="47">
                  <c:v>0.0415174449498731</c:v>
                </c:pt>
                <c:pt idx="48">
                  <c:v>0.0414925908237324</c:v>
                </c:pt>
                <c:pt idx="49">
                  <c:v>0.041441957153352</c:v>
                </c:pt>
                <c:pt idx="50">
                  <c:v>0.0411880291221189</c:v>
                </c:pt>
                <c:pt idx="51">
                  <c:v>0.0413783276340188</c:v>
                </c:pt>
                <c:pt idx="52">
                  <c:v>0.0413404776589251</c:v>
                </c:pt>
                <c:pt idx="53">
                  <c:v>0.0413145179717682</c:v>
                </c:pt>
                <c:pt idx="54">
                  <c:v>0.0411376363072119</c:v>
                </c:pt>
                <c:pt idx="55">
                  <c:v>0.0411500091691173</c:v>
                </c:pt>
                <c:pt idx="56">
                  <c:v>0.0410614472716647</c:v>
                </c:pt>
                <c:pt idx="57">
                  <c:v>0.041137227334228</c:v>
                </c:pt>
                <c:pt idx="58">
                  <c:v>0.041200803582595</c:v>
                </c:pt>
                <c:pt idx="59">
                  <c:v>0.0411123713476898</c:v>
                </c:pt>
                <c:pt idx="60">
                  <c:v>0.0409473045096877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4'!$D$6:$D$66</c:f>
              <c:numCache>
                <c:formatCode>0.0000_ </c:formatCode>
                <c:ptCount val="61"/>
                <c:pt idx="0">
                  <c:v>1.0</c:v>
                </c:pt>
                <c:pt idx="1">
                  <c:v>0.969358497831034</c:v>
                </c:pt>
                <c:pt idx="2">
                  <c:v>0.968748877158752</c:v>
                </c:pt>
                <c:pt idx="3">
                  <c:v>0.969430699746006</c:v>
                </c:pt>
                <c:pt idx="4">
                  <c:v>0.969401045354552</c:v>
                </c:pt>
                <c:pt idx="5">
                  <c:v>0.969193770006121</c:v>
                </c:pt>
                <c:pt idx="6">
                  <c:v>0.969838616268485</c:v>
                </c:pt>
                <c:pt idx="7">
                  <c:v>0.967656386445754</c:v>
                </c:pt>
                <c:pt idx="8">
                  <c:v>0.967349347015878</c:v>
                </c:pt>
                <c:pt idx="9">
                  <c:v>0.962623987946046</c:v>
                </c:pt>
                <c:pt idx="10">
                  <c:v>0.953459100580662</c:v>
                </c:pt>
                <c:pt idx="11">
                  <c:v>0.926309540569145</c:v>
                </c:pt>
                <c:pt idx="12">
                  <c:v>0.887959563822029</c:v>
                </c:pt>
                <c:pt idx="13">
                  <c:v>0.83740776588129</c:v>
                </c:pt>
                <c:pt idx="14">
                  <c:v>0.78248043042955</c:v>
                </c:pt>
                <c:pt idx="15">
                  <c:v>0.723342897816917</c:v>
                </c:pt>
                <c:pt idx="16">
                  <c:v>0.661781276765093</c:v>
                </c:pt>
                <c:pt idx="17">
                  <c:v>0.601194996616031</c:v>
                </c:pt>
                <c:pt idx="18">
                  <c:v>0.541777870185867</c:v>
                </c:pt>
                <c:pt idx="19">
                  <c:v>0.485014130865314</c:v>
                </c:pt>
                <c:pt idx="20">
                  <c:v>0.431428073480894</c:v>
                </c:pt>
                <c:pt idx="21">
                  <c:v>0.381224614586324</c:v>
                </c:pt>
                <c:pt idx="22">
                  <c:v>0.334798075405741</c:v>
                </c:pt>
                <c:pt idx="23">
                  <c:v>0.294105121559707</c:v>
                </c:pt>
                <c:pt idx="24">
                  <c:v>0.257064099047679</c:v>
                </c:pt>
                <c:pt idx="25">
                  <c:v>0.224191467196555</c:v>
                </c:pt>
                <c:pt idx="26">
                  <c:v>0.195717423259002</c:v>
                </c:pt>
                <c:pt idx="27">
                  <c:v>0.170515112712661</c:v>
                </c:pt>
                <c:pt idx="28">
                  <c:v>0.149065496001715</c:v>
                </c:pt>
                <c:pt idx="29">
                  <c:v>0.130846992608095</c:v>
                </c:pt>
                <c:pt idx="30">
                  <c:v>0.115140619510471</c:v>
                </c:pt>
                <c:pt idx="31">
                  <c:v>0.1018537344015</c:v>
                </c:pt>
                <c:pt idx="32">
                  <c:v>0.0909773420693041</c:v>
                </c:pt>
                <c:pt idx="33">
                  <c:v>0.0816968723787591</c:v>
                </c:pt>
                <c:pt idx="34">
                  <c:v>0.0741658907686609</c:v>
                </c:pt>
                <c:pt idx="35">
                  <c:v>0.0679030807891367</c:v>
                </c:pt>
                <c:pt idx="36">
                  <c:v>0.0629468014402057</c:v>
                </c:pt>
                <c:pt idx="37">
                  <c:v>0.0586991647375349</c:v>
                </c:pt>
                <c:pt idx="38">
                  <c:v>0.0553774353268783</c:v>
                </c:pt>
                <c:pt idx="39">
                  <c:v>0.0526896837248887</c:v>
                </c:pt>
                <c:pt idx="40">
                  <c:v>0.0505466644269396</c:v>
                </c:pt>
                <c:pt idx="41">
                  <c:v>0.0486827516426357</c:v>
                </c:pt>
                <c:pt idx="42">
                  <c:v>0.0472376564101866</c:v>
                </c:pt>
                <c:pt idx="43">
                  <c:v>0.0461344188133548</c:v>
                </c:pt>
                <c:pt idx="44">
                  <c:v>0.0451960648491659</c:v>
                </c:pt>
                <c:pt idx="45">
                  <c:v>0.0445116006599355</c:v>
                </c:pt>
                <c:pt idx="46">
                  <c:v>0.0440804772019549</c:v>
                </c:pt>
                <c:pt idx="47">
                  <c:v>0.0436246136275679</c:v>
                </c:pt>
                <c:pt idx="48">
                  <c:v>0.0432052648217516</c:v>
                </c:pt>
                <c:pt idx="49">
                  <c:v>0.0429395191883649</c:v>
                </c:pt>
                <c:pt idx="50">
                  <c:v>0.0426988282808865</c:v>
                </c:pt>
                <c:pt idx="51">
                  <c:v>0.0424329365018</c:v>
                </c:pt>
                <c:pt idx="52">
                  <c:v>0.042229451901141</c:v>
                </c:pt>
                <c:pt idx="53">
                  <c:v>0.0421779917527087</c:v>
                </c:pt>
                <c:pt idx="54">
                  <c:v>0.0420256426292006</c:v>
                </c:pt>
                <c:pt idx="55">
                  <c:v>0.0419379583010051</c:v>
                </c:pt>
                <c:pt idx="56">
                  <c:v>0.0419382396793292</c:v>
                </c:pt>
                <c:pt idx="57">
                  <c:v>0.0417981602253338</c:v>
                </c:pt>
                <c:pt idx="58">
                  <c:v>0.0417346194203979</c:v>
                </c:pt>
                <c:pt idx="59">
                  <c:v>0.0417983858747052</c:v>
                </c:pt>
                <c:pt idx="60">
                  <c:v>0.0417601766715458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4'!$E$6:$E$66</c:f>
              <c:numCache>
                <c:formatCode>0.0000_ </c:formatCode>
                <c:ptCount val="61"/>
                <c:pt idx="0">
                  <c:v>1.0</c:v>
                </c:pt>
                <c:pt idx="1">
                  <c:v>0.970984535664847</c:v>
                </c:pt>
                <c:pt idx="2">
                  <c:v>0.971946811923687</c:v>
                </c:pt>
                <c:pt idx="3">
                  <c:v>0.972607335890802</c:v>
                </c:pt>
                <c:pt idx="4">
                  <c:v>0.970562179564612</c:v>
                </c:pt>
                <c:pt idx="5">
                  <c:v>0.97107176018798</c:v>
                </c:pt>
                <c:pt idx="6">
                  <c:v>0.970301599760654</c:v>
                </c:pt>
                <c:pt idx="7">
                  <c:v>0.971414868178531</c:v>
                </c:pt>
                <c:pt idx="8">
                  <c:v>0.971073956229041</c:v>
                </c:pt>
                <c:pt idx="9">
                  <c:v>0.9691757453487</c:v>
                </c:pt>
                <c:pt idx="10">
                  <c:v>0.969494876684013</c:v>
                </c:pt>
                <c:pt idx="11">
                  <c:v>0.969072694481618</c:v>
                </c:pt>
                <c:pt idx="12">
                  <c:v>0.969233995649695</c:v>
                </c:pt>
                <c:pt idx="13">
                  <c:v>0.967835953512445</c:v>
                </c:pt>
                <c:pt idx="14">
                  <c:v>0.965585930586216</c:v>
                </c:pt>
                <c:pt idx="15">
                  <c:v>0.962646142354722</c:v>
                </c:pt>
                <c:pt idx="16">
                  <c:v>0.949029031919567</c:v>
                </c:pt>
                <c:pt idx="17">
                  <c:v>0.914650551957318</c:v>
                </c:pt>
                <c:pt idx="18">
                  <c:v>0.861322147676844</c:v>
                </c:pt>
                <c:pt idx="19">
                  <c:v>0.799578222664163</c:v>
                </c:pt>
                <c:pt idx="20">
                  <c:v>0.7318596971194</c:v>
                </c:pt>
                <c:pt idx="21">
                  <c:v>0.661658720429579</c:v>
                </c:pt>
                <c:pt idx="22">
                  <c:v>0.593460471845095</c:v>
                </c:pt>
                <c:pt idx="23">
                  <c:v>0.526750646042857</c:v>
                </c:pt>
                <c:pt idx="24">
                  <c:v>0.464986145120891</c:v>
                </c:pt>
                <c:pt idx="25">
                  <c:v>0.407836798378196</c:v>
                </c:pt>
                <c:pt idx="26">
                  <c:v>0.355695254871934</c:v>
                </c:pt>
                <c:pt idx="27">
                  <c:v>0.308209365370021</c:v>
                </c:pt>
                <c:pt idx="28">
                  <c:v>0.266777545216926</c:v>
                </c:pt>
                <c:pt idx="29">
                  <c:v>0.230566830432656</c:v>
                </c:pt>
                <c:pt idx="30">
                  <c:v>0.199020131107432</c:v>
                </c:pt>
                <c:pt idx="31">
                  <c:v>0.171885437011346</c:v>
                </c:pt>
                <c:pt idx="32">
                  <c:v>0.148785778958063</c:v>
                </c:pt>
                <c:pt idx="33">
                  <c:v>0.129363811723357</c:v>
                </c:pt>
                <c:pt idx="34">
                  <c:v>0.113039598129702</c:v>
                </c:pt>
                <c:pt idx="35">
                  <c:v>0.099469988200031</c:v>
                </c:pt>
                <c:pt idx="36">
                  <c:v>0.0884310358652344</c:v>
                </c:pt>
                <c:pt idx="37">
                  <c:v>0.0790486023098381</c:v>
                </c:pt>
                <c:pt idx="38">
                  <c:v>0.0715121507407417</c:v>
                </c:pt>
                <c:pt idx="39">
                  <c:v>0.0656679956630135</c:v>
                </c:pt>
                <c:pt idx="40">
                  <c:v>0.0605462632062207</c:v>
                </c:pt>
                <c:pt idx="41">
                  <c:v>0.0566385886560259</c:v>
                </c:pt>
                <c:pt idx="42">
                  <c:v>0.0534393609303503</c:v>
                </c:pt>
                <c:pt idx="43">
                  <c:v>0.0509725215881565</c:v>
                </c:pt>
                <c:pt idx="44">
                  <c:v>0.0490000351640396</c:v>
                </c:pt>
                <c:pt idx="45">
                  <c:v>0.0473677561644053</c:v>
                </c:pt>
                <c:pt idx="46">
                  <c:v>0.046127506720002</c:v>
                </c:pt>
                <c:pt idx="47">
                  <c:v>0.045167617476756</c:v>
                </c:pt>
                <c:pt idx="48">
                  <c:v>0.0443191713921808</c:v>
                </c:pt>
                <c:pt idx="49">
                  <c:v>0.0437259818078848</c:v>
                </c:pt>
                <c:pt idx="50">
                  <c:v>0.0432180616771836</c:v>
                </c:pt>
                <c:pt idx="51">
                  <c:v>0.0428775725423406</c:v>
                </c:pt>
                <c:pt idx="52">
                  <c:v>0.0424851011391086</c:v>
                </c:pt>
                <c:pt idx="53">
                  <c:v>0.0423451853575074</c:v>
                </c:pt>
                <c:pt idx="54">
                  <c:v>0.0421555695932669</c:v>
                </c:pt>
                <c:pt idx="55">
                  <c:v>0.0418902494524181</c:v>
                </c:pt>
                <c:pt idx="56">
                  <c:v>0.0418271279952266</c:v>
                </c:pt>
                <c:pt idx="57">
                  <c:v>0.0417762535073681</c:v>
                </c:pt>
                <c:pt idx="58">
                  <c:v>0.0417254279585212</c:v>
                </c:pt>
                <c:pt idx="59">
                  <c:v>0.0415366605151996</c:v>
                </c:pt>
                <c:pt idx="60">
                  <c:v>0.0413209546459994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8900528"/>
        <c:axId val="-1108896608"/>
      </c:scatterChart>
      <c:valAx>
        <c:axId val="-110890052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8896608"/>
        <c:crosses val="autoZero"/>
        <c:crossBetween val="midCat"/>
      </c:valAx>
      <c:valAx>
        <c:axId val="-1108896608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089005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35922491185446"/>
          <c:w val="0.847954427018268"/>
          <c:h val="0.73786495214956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2'!$V$7:$V$67</c:f>
              <c:numCache>
                <c:formatCode>0.000_ </c:formatCode>
                <c:ptCount val="61"/>
                <c:pt idx="0">
                  <c:v>1.0</c:v>
                </c:pt>
                <c:pt idx="1">
                  <c:v>0.959238037796542</c:v>
                </c:pt>
                <c:pt idx="2">
                  <c:v>0.956172094893446</c:v>
                </c:pt>
                <c:pt idx="3">
                  <c:v>0.947376357056695</c:v>
                </c:pt>
                <c:pt idx="4">
                  <c:v>0.937977482911138</c:v>
                </c:pt>
                <c:pt idx="5">
                  <c:v>0.923652995577</c:v>
                </c:pt>
                <c:pt idx="6">
                  <c:v>0.905659429030961</c:v>
                </c:pt>
                <c:pt idx="7">
                  <c:v>0.882086851628468</c:v>
                </c:pt>
                <c:pt idx="8">
                  <c:v>0.858061921994371</c:v>
                </c:pt>
                <c:pt idx="9">
                  <c:v>0.830418174507439</c:v>
                </c:pt>
                <c:pt idx="10">
                  <c:v>0.802623642943305</c:v>
                </c:pt>
                <c:pt idx="11">
                  <c:v>0.772617611580217</c:v>
                </c:pt>
                <c:pt idx="12">
                  <c:v>0.742561318858062</c:v>
                </c:pt>
                <c:pt idx="13">
                  <c:v>0.710444310414153</c:v>
                </c:pt>
                <c:pt idx="14">
                  <c:v>0.679935665460394</c:v>
                </c:pt>
                <c:pt idx="15">
                  <c:v>0.650633293124246</c:v>
                </c:pt>
                <c:pt idx="16">
                  <c:v>0.621883795737837</c:v>
                </c:pt>
                <c:pt idx="17">
                  <c:v>0.591375150784077</c:v>
                </c:pt>
                <c:pt idx="18">
                  <c:v>0.562876960193004</c:v>
                </c:pt>
                <c:pt idx="19">
                  <c:v>0.536690792119019</c:v>
                </c:pt>
                <c:pt idx="20">
                  <c:v>0.509248090068355</c:v>
                </c:pt>
                <c:pt idx="21">
                  <c:v>0.483162444712505</c:v>
                </c:pt>
                <c:pt idx="22">
                  <c:v>0.459087253719341</c:v>
                </c:pt>
                <c:pt idx="23">
                  <c:v>0.434961801367109</c:v>
                </c:pt>
                <c:pt idx="24">
                  <c:v>0.412344189786892</c:v>
                </c:pt>
                <c:pt idx="25">
                  <c:v>0.39032971451548</c:v>
                </c:pt>
                <c:pt idx="26">
                  <c:v>0.369772818657016</c:v>
                </c:pt>
                <c:pt idx="27">
                  <c:v>0.350472456775231</c:v>
                </c:pt>
                <c:pt idx="28">
                  <c:v>0.33162444712505</c:v>
                </c:pt>
                <c:pt idx="29">
                  <c:v>0.314083232810615</c:v>
                </c:pt>
                <c:pt idx="30">
                  <c:v>0.296994370727784</c:v>
                </c:pt>
                <c:pt idx="31">
                  <c:v>0.280458383594692</c:v>
                </c:pt>
                <c:pt idx="32">
                  <c:v>0.265178930438279</c:v>
                </c:pt>
                <c:pt idx="33">
                  <c:v>0.250954965822276</c:v>
                </c:pt>
                <c:pt idx="34">
                  <c:v>0.237736228387616</c:v>
                </c:pt>
                <c:pt idx="35">
                  <c:v>0.22426618415762</c:v>
                </c:pt>
                <c:pt idx="36">
                  <c:v>0.211801367108967</c:v>
                </c:pt>
                <c:pt idx="37">
                  <c:v>0.200291515882589</c:v>
                </c:pt>
                <c:pt idx="38">
                  <c:v>0.189384800965018</c:v>
                </c:pt>
                <c:pt idx="39">
                  <c:v>0.178980699638118</c:v>
                </c:pt>
                <c:pt idx="40">
                  <c:v>0.168928427824688</c:v>
                </c:pt>
                <c:pt idx="41">
                  <c:v>0.159429030960997</c:v>
                </c:pt>
                <c:pt idx="42">
                  <c:v>0.151537997587455</c:v>
                </c:pt>
                <c:pt idx="43">
                  <c:v>0.142993566546039</c:v>
                </c:pt>
                <c:pt idx="44">
                  <c:v>0.134750703659027</c:v>
                </c:pt>
                <c:pt idx="45">
                  <c:v>0.127161238439887</c:v>
                </c:pt>
                <c:pt idx="46">
                  <c:v>0.120476477683957</c:v>
                </c:pt>
                <c:pt idx="47">
                  <c:v>0.114344591877764</c:v>
                </c:pt>
                <c:pt idx="48">
                  <c:v>0.107509047044632</c:v>
                </c:pt>
                <c:pt idx="49">
                  <c:v>0.102533172496984</c:v>
                </c:pt>
                <c:pt idx="50">
                  <c:v>0.0970044229995979</c:v>
                </c:pt>
                <c:pt idx="51">
                  <c:v>0.092330116606353</c:v>
                </c:pt>
                <c:pt idx="52">
                  <c:v>0.0877060715721753</c:v>
                </c:pt>
                <c:pt idx="53">
                  <c:v>0.0830820265379976</c:v>
                </c:pt>
                <c:pt idx="54">
                  <c:v>0.0792621632488942</c:v>
                </c:pt>
                <c:pt idx="55">
                  <c:v>0.0760956976276638</c:v>
                </c:pt>
                <c:pt idx="56">
                  <c:v>0.0725271411338963</c:v>
                </c:pt>
                <c:pt idx="57">
                  <c:v>0.0691093687173301</c:v>
                </c:pt>
                <c:pt idx="58">
                  <c:v>0.0666465621230398</c:v>
                </c:pt>
                <c:pt idx="59">
                  <c:v>0.0637816646562123</c:v>
                </c:pt>
                <c:pt idx="60">
                  <c:v>0.0615701648572577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2'!$W$7:$W$67</c:f>
              <c:numCache>
                <c:formatCode>0.000_ </c:formatCode>
                <c:ptCount val="61"/>
                <c:pt idx="0">
                  <c:v>1.0</c:v>
                </c:pt>
                <c:pt idx="1">
                  <c:v>0.960777349299777</c:v>
                </c:pt>
                <c:pt idx="2">
                  <c:v>0.957326973817739</c:v>
                </c:pt>
                <c:pt idx="3">
                  <c:v>0.946823624923889</c:v>
                </c:pt>
                <c:pt idx="4">
                  <c:v>0.935508422975441</c:v>
                </c:pt>
                <c:pt idx="5">
                  <c:v>0.918459508828902</c:v>
                </c:pt>
                <c:pt idx="6">
                  <c:v>0.897655774304851</c:v>
                </c:pt>
                <c:pt idx="7">
                  <c:v>0.876243149989852</c:v>
                </c:pt>
                <c:pt idx="8">
                  <c:v>0.853409782829308</c:v>
                </c:pt>
                <c:pt idx="9">
                  <c:v>0.825857519788918</c:v>
                </c:pt>
                <c:pt idx="10">
                  <c:v>0.796072660848386</c:v>
                </c:pt>
                <c:pt idx="11">
                  <c:v>0.767099654962452</c:v>
                </c:pt>
                <c:pt idx="12">
                  <c:v>0.735386645017252</c:v>
                </c:pt>
                <c:pt idx="13">
                  <c:v>0.70560178607672</c:v>
                </c:pt>
                <c:pt idx="14">
                  <c:v>0.674649888370205</c:v>
                </c:pt>
                <c:pt idx="15">
                  <c:v>0.64283539679318</c:v>
                </c:pt>
                <c:pt idx="16">
                  <c:v>0.61112238684798</c:v>
                </c:pt>
                <c:pt idx="17">
                  <c:v>0.58311345646438</c:v>
                </c:pt>
                <c:pt idx="18">
                  <c:v>0.554089709762533</c:v>
                </c:pt>
                <c:pt idx="19">
                  <c:v>0.526638928353968</c:v>
                </c:pt>
                <c:pt idx="20">
                  <c:v>0.498731479602192</c:v>
                </c:pt>
                <c:pt idx="21">
                  <c:v>0.472143292064136</c:v>
                </c:pt>
                <c:pt idx="22">
                  <c:v>0.446975847371626</c:v>
                </c:pt>
                <c:pt idx="23">
                  <c:v>0.423076923076923</c:v>
                </c:pt>
                <c:pt idx="24">
                  <c:v>0.399989851836817</c:v>
                </c:pt>
                <c:pt idx="25">
                  <c:v>0.37751167038766</c:v>
                </c:pt>
                <c:pt idx="26">
                  <c:v>0.357012380759083</c:v>
                </c:pt>
                <c:pt idx="27">
                  <c:v>0.337172721737365</c:v>
                </c:pt>
                <c:pt idx="28">
                  <c:v>0.318601583113456</c:v>
                </c:pt>
                <c:pt idx="29">
                  <c:v>0.300436371016846</c:v>
                </c:pt>
                <c:pt idx="30">
                  <c:v>0.282778567079359</c:v>
                </c:pt>
                <c:pt idx="31">
                  <c:v>0.267251877410189</c:v>
                </c:pt>
                <c:pt idx="32">
                  <c:v>0.251725187741019</c:v>
                </c:pt>
                <c:pt idx="33">
                  <c:v>0.237720722549219</c:v>
                </c:pt>
                <c:pt idx="34">
                  <c:v>0.22396996143698</c:v>
                </c:pt>
                <c:pt idx="35">
                  <c:v>0.2112847574589</c:v>
                </c:pt>
                <c:pt idx="36">
                  <c:v>0.199715851430891</c:v>
                </c:pt>
                <c:pt idx="37">
                  <c:v>0.187842500507408</c:v>
                </c:pt>
                <c:pt idx="38">
                  <c:v>0.176527298558961</c:v>
                </c:pt>
                <c:pt idx="39">
                  <c:v>0.166835802719708</c:v>
                </c:pt>
                <c:pt idx="40">
                  <c:v>0.157398010960016</c:v>
                </c:pt>
                <c:pt idx="41">
                  <c:v>0.148416886543536</c:v>
                </c:pt>
                <c:pt idx="42">
                  <c:v>0.140399837629389</c:v>
                </c:pt>
                <c:pt idx="43">
                  <c:v>0.131570935660645</c:v>
                </c:pt>
                <c:pt idx="44">
                  <c:v>0.124771666328395</c:v>
                </c:pt>
                <c:pt idx="45">
                  <c:v>0.117769433732494</c:v>
                </c:pt>
                <c:pt idx="46">
                  <c:v>0.110970164400244</c:v>
                </c:pt>
                <c:pt idx="47">
                  <c:v>0.105743860361275</c:v>
                </c:pt>
                <c:pt idx="48">
                  <c:v>0.0998579257154455</c:v>
                </c:pt>
                <c:pt idx="49">
                  <c:v>0.0948345849401258</c:v>
                </c:pt>
                <c:pt idx="50">
                  <c:v>0.0897605033488938</c:v>
                </c:pt>
                <c:pt idx="51">
                  <c:v>0.0852953115486097</c:v>
                </c:pt>
                <c:pt idx="52">
                  <c:v>0.0810330830119748</c:v>
                </c:pt>
                <c:pt idx="53">
                  <c:v>0.0771767810026385</c:v>
                </c:pt>
                <c:pt idx="54">
                  <c:v>0.0736249238887761</c:v>
                </c:pt>
                <c:pt idx="55">
                  <c:v>0.0701238075908261</c:v>
                </c:pt>
                <c:pt idx="56">
                  <c:v>0.0677897300588593</c:v>
                </c:pt>
                <c:pt idx="57">
                  <c:v>0.0649989851836817</c:v>
                </c:pt>
                <c:pt idx="58">
                  <c:v>0.0625126852039781</c:v>
                </c:pt>
                <c:pt idx="59">
                  <c:v>0.0599249035924498</c:v>
                </c:pt>
                <c:pt idx="60">
                  <c:v>0.0579460117718693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2'!$X$7:$X$67</c:f>
              <c:numCache>
                <c:formatCode>0.000_ </c:formatCode>
                <c:ptCount val="61"/>
                <c:pt idx="0">
                  <c:v>1.0</c:v>
                </c:pt>
                <c:pt idx="1">
                  <c:v>0.955365148948889</c:v>
                </c:pt>
                <c:pt idx="2">
                  <c:v>0.95008468665936</c:v>
                </c:pt>
                <c:pt idx="3">
                  <c:v>0.940071734582046</c:v>
                </c:pt>
                <c:pt idx="4">
                  <c:v>0.924329979077414</c:v>
                </c:pt>
                <c:pt idx="5">
                  <c:v>0.901863106505928</c:v>
                </c:pt>
                <c:pt idx="6">
                  <c:v>0.878848261432699</c:v>
                </c:pt>
                <c:pt idx="7">
                  <c:v>0.850951479525755</c:v>
                </c:pt>
                <c:pt idx="8">
                  <c:v>0.816728106007771</c:v>
                </c:pt>
                <c:pt idx="9">
                  <c:v>0.785842383182226</c:v>
                </c:pt>
                <c:pt idx="10">
                  <c:v>0.750722327388662</c:v>
                </c:pt>
                <c:pt idx="11">
                  <c:v>0.716498953870678</c:v>
                </c:pt>
                <c:pt idx="12">
                  <c:v>0.680681478529441</c:v>
                </c:pt>
                <c:pt idx="13">
                  <c:v>0.645910132509714</c:v>
                </c:pt>
                <c:pt idx="14">
                  <c:v>0.608050214207432</c:v>
                </c:pt>
                <c:pt idx="15">
                  <c:v>0.574125734781309</c:v>
                </c:pt>
                <c:pt idx="16">
                  <c:v>0.540599780810999</c:v>
                </c:pt>
                <c:pt idx="17">
                  <c:v>0.507870877752316</c:v>
                </c:pt>
                <c:pt idx="18">
                  <c:v>0.474643817873867</c:v>
                </c:pt>
                <c:pt idx="19">
                  <c:v>0.443359569592508</c:v>
                </c:pt>
                <c:pt idx="20">
                  <c:v>0.41536315632161</c:v>
                </c:pt>
                <c:pt idx="21">
                  <c:v>0.386768954866992</c:v>
                </c:pt>
                <c:pt idx="22">
                  <c:v>0.359619408189698</c:v>
                </c:pt>
                <c:pt idx="23">
                  <c:v>0.334063963335658</c:v>
                </c:pt>
                <c:pt idx="24">
                  <c:v>0.310501145760685</c:v>
                </c:pt>
                <c:pt idx="25">
                  <c:v>0.288283351599083</c:v>
                </c:pt>
                <c:pt idx="26">
                  <c:v>0.267360765168875</c:v>
                </c:pt>
                <c:pt idx="27">
                  <c:v>0.247035966922387</c:v>
                </c:pt>
                <c:pt idx="28">
                  <c:v>0.22850453322706</c:v>
                </c:pt>
                <c:pt idx="29">
                  <c:v>0.211915911128823</c:v>
                </c:pt>
                <c:pt idx="30">
                  <c:v>0.195825445850354</c:v>
                </c:pt>
                <c:pt idx="31">
                  <c:v>0.180681478529441</c:v>
                </c:pt>
                <c:pt idx="32">
                  <c:v>0.166533824848062</c:v>
                </c:pt>
                <c:pt idx="33">
                  <c:v>0.154030088671914</c:v>
                </c:pt>
                <c:pt idx="34">
                  <c:v>0.14297100727309</c:v>
                </c:pt>
                <c:pt idx="35">
                  <c:v>0.131961741556242</c:v>
                </c:pt>
                <c:pt idx="36">
                  <c:v>0.122596393344625</c:v>
                </c:pt>
                <c:pt idx="37">
                  <c:v>0.113181229451031</c:v>
                </c:pt>
                <c:pt idx="38">
                  <c:v>0.105210720334761</c:v>
                </c:pt>
                <c:pt idx="39">
                  <c:v>0.0978878150841885</c:v>
                </c:pt>
                <c:pt idx="40">
                  <c:v>0.0910132509714058</c:v>
                </c:pt>
                <c:pt idx="41">
                  <c:v>0.0849357377702501</c:v>
                </c:pt>
                <c:pt idx="42">
                  <c:v>0.079705091162698</c:v>
                </c:pt>
                <c:pt idx="43">
                  <c:v>0.074623891601076</c:v>
                </c:pt>
                <c:pt idx="44">
                  <c:v>0.0702899272691043</c:v>
                </c:pt>
                <c:pt idx="45">
                  <c:v>0.0668028295307363</c:v>
                </c:pt>
                <c:pt idx="46">
                  <c:v>0.0629670220185314</c:v>
                </c:pt>
                <c:pt idx="47">
                  <c:v>0.0603766065557437</c:v>
                </c:pt>
                <c:pt idx="48">
                  <c:v>0.0576865597290027</c:v>
                </c:pt>
                <c:pt idx="49">
                  <c:v>0.0554946697220285</c:v>
                </c:pt>
                <c:pt idx="50">
                  <c:v>0.053502042442961</c:v>
                </c:pt>
                <c:pt idx="51">
                  <c:v>0.0514097837999402</c:v>
                </c:pt>
                <c:pt idx="52">
                  <c:v>0.0501145760685464</c:v>
                </c:pt>
                <c:pt idx="53">
                  <c:v>0.0489189997011059</c:v>
                </c:pt>
                <c:pt idx="54">
                  <c:v>0.0475241606057587</c:v>
                </c:pt>
                <c:pt idx="55">
                  <c:v>0.0463783999202949</c:v>
                </c:pt>
                <c:pt idx="56">
                  <c:v>0.0457806117365747</c:v>
                </c:pt>
                <c:pt idx="57">
                  <c:v>0.0449835608249477</c:v>
                </c:pt>
                <c:pt idx="58">
                  <c:v>0.0445850353691342</c:v>
                </c:pt>
                <c:pt idx="59">
                  <c:v>0.044136694231344</c:v>
                </c:pt>
                <c:pt idx="60">
                  <c:v>0.043339643319717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2'!$Y$7:$Y$67</c:f>
              <c:numCache>
                <c:formatCode>0.000_ </c:formatCode>
                <c:ptCount val="61"/>
                <c:pt idx="0">
                  <c:v>1.0</c:v>
                </c:pt>
                <c:pt idx="1">
                  <c:v>0.956229967948718</c:v>
                </c:pt>
                <c:pt idx="2">
                  <c:v>0.94921875</c:v>
                </c:pt>
                <c:pt idx="3">
                  <c:v>0.93739983974359</c:v>
                </c:pt>
                <c:pt idx="4">
                  <c:v>0.918269230769231</c:v>
                </c:pt>
                <c:pt idx="5">
                  <c:v>0.900190304487179</c:v>
                </c:pt>
                <c:pt idx="6">
                  <c:v>0.874248798076923</c:v>
                </c:pt>
                <c:pt idx="7">
                  <c:v>0.843499599358974</c:v>
                </c:pt>
                <c:pt idx="8">
                  <c:v>0.811448317307692</c:v>
                </c:pt>
                <c:pt idx="9">
                  <c:v>0.777744391025641</c:v>
                </c:pt>
                <c:pt idx="10">
                  <c:v>0.744140625</c:v>
                </c:pt>
                <c:pt idx="11">
                  <c:v>0.707381810897436</c:v>
                </c:pt>
                <c:pt idx="12">
                  <c:v>0.670723157051282</c:v>
                </c:pt>
                <c:pt idx="13">
                  <c:v>0.631860977564102</c:v>
                </c:pt>
                <c:pt idx="14">
                  <c:v>0.597355769230769</c:v>
                </c:pt>
                <c:pt idx="15">
                  <c:v>0.56044671474359</c:v>
                </c:pt>
                <c:pt idx="16">
                  <c:v>0.525440705128205</c:v>
                </c:pt>
                <c:pt idx="17">
                  <c:v>0.491286057692308</c:v>
                </c:pt>
                <c:pt idx="18">
                  <c:v>0.458483573717949</c:v>
                </c:pt>
                <c:pt idx="19">
                  <c:v>0.427433894230769</c:v>
                </c:pt>
                <c:pt idx="20">
                  <c:v>0.397135416666667</c:v>
                </c:pt>
                <c:pt idx="21">
                  <c:v>0.367588141025641</c:v>
                </c:pt>
                <c:pt idx="22">
                  <c:v>0.339593349358974</c:v>
                </c:pt>
                <c:pt idx="23">
                  <c:v>0.315154246794872</c:v>
                </c:pt>
                <c:pt idx="24">
                  <c:v>0.290364583333333</c:v>
                </c:pt>
                <c:pt idx="25">
                  <c:v>0.267327724358974</c:v>
                </c:pt>
                <c:pt idx="26">
                  <c:v>0.247045272435897</c:v>
                </c:pt>
                <c:pt idx="27">
                  <c:v>0.226913060897436</c:v>
                </c:pt>
                <c:pt idx="28">
                  <c:v>0.208934294871795</c:v>
                </c:pt>
                <c:pt idx="29">
                  <c:v>0.191806891025641</c:v>
                </c:pt>
                <c:pt idx="30">
                  <c:v>0.176131810897436</c:v>
                </c:pt>
                <c:pt idx="31">
                  <c:v>0.161909054487179</c:v>
                </c:pt>
                <c:pt idx="32">
                  <c:v>0.14863782051282</c:v>
                </c:pt>
                <c:pt idx="33">
                  <c:v>0.137319711538462</c:v>
                </c:pt>
                <c:pt idx="34">
                  <c:v>0.125701121794872</c:v>
                </c:pt>
                <c:pt idx="35">
                  <c:v>0.115835336538462</c:v>
                </c:pt>
                <c:pt idx="36">
                  <c:v>0.107171474358974</c:v>
                </c:pt>
                <c:pt idx="37">
                  <c:v>0.0991085737179487</c:v>
                </c:pt>
                <c:pt idx="38">
                  <c:v>0.0920973557692307</c:v>
                </c:pt>
                <c:pt idx="39">
                  <c:v>0.0852363782051282</c:v>
                </c:pt>
                <c:pt idx="40">
                  <c:v>0.0797776442307692</c:v>
                </c:pt>
                <c:pt idx="41">
                  <c:v>0.0744691506410256</c:v>
                </c:pt>
                <c:pt idx="42">
                  <c:v>0.0700620993589743</c:v>
                </c:pt>
                <c:pt idx="43">
                  <c:v>0.066005608974359</c:v>
                </c:pt>
                <c:pt idx="44">
                  <c:v>0.0625</c:v>
                </c:pt>
                <c:pt idx="45">
                  <c:v>0.059395032051282</c:v>
                </c:pt>
                <c:pt idx="46">
                  <c:v>0.0568910256410256</c:v>
                </c:pt>
                <c:pt idx="47">
                  <c:v>0.0543870192307692</c:v>
                </c:pt>
                <c:pt idx="48">
                  <c:v>0.0522335737179487</c:v>
                </c:pt>
                <c:pt idx="49">
                  <c:v>0.0505809294871795</c:v>
                </c:pt>
                <c:pt idx="50">
                  <c:v>0.0488782051282051</c:v>
                </c:pt>
                <c:pt idx="51">
                  <c:v>0.0480769230769231</c:v>
                </c:pt>
                <c:pt idx="52">
                  <c:v>0.0466245993589744</c:v>
                </c:pt>
                <c:pt idx="53">
                  <c:v>0.0456730769230769</c:v>
                </c:pt>
                <c:pt idx="54">
                  <c:v>0.0450220352564102</c:v>
                </c:pt>
                <c:pt idx="55">
                  <c:v>0.044521233974359</c:v>
                </c:pt>
                <c:pt idx="56">
                  <c:v>0.0438201121794872</c:v>
                </c:pt>
                <c:pt idx="57">
                  <c:v>0.0431189903846154</c:v>
                </c:pt>
                <c:pt idx="58">
                  <c:v>0.0428685897435897</c:v>
                </c:pt>
                <c:pt idx="59">
                  <c:v>0.042568108974359</c:v>
                </c:pt>
                <c:pt idx="60">
                  <c:v>0.0423177083333333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8807872"/>
        <c:axId val="-1108803952"/>
      </c:scatterChart>
      <c:valAx>
        <c:axId val="-110880787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8803952"/>
        <c:crosses val="autoZero"/>
        <c:crossBetween val="midCat"/>
      </c:valAx>
      <c:valAx>
        <c:axId val="-110880395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88078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37254737698738"/>
          <c:w val="0.846152623785619"/>
          <c:h val="0.73529323767181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2'!$Z$7:$Z$67</c:f>
              <c:numCache>
                <c:formatCode>0.000_ </c:formatCode>
                <c:ptCount val="61"/>
                <c:pt idx="0">
                  <c:v>1.0</c:v>
                </c:pt>
                <c:pt idx="1">
                  <c:v>0.966320459816477</c:v>
                </c:pt>
                <c:pt idx="2">
                  <c:v>0.960774427750328</c:v>
                </c:pt>
                <c:pt idx="3">
                  <c:v>0.957698900877281</c:v>
                </c:pt>
                <c:pt idx="4">
                  <c:v>0.946808510638298</c:v>
                </c:pt>
                <c:pt idx="5">
                  <c:v>0.935867701925986</c:v>
                </c:pt>
                <c:pt idx="6">
                  <c:v>0.918422910154281</c:v>
                </c:pt>
                <c:pt idx="7">
                  <c:v>0.898810124029444</c:v>
                </c:pt>
                <c:pt idx="8">
                  <c:v>0.874205909045074</c:v>
                </c:pt>
                <c:pt idx="9">
                  <c:v>0.850206715740647</c:v>
                </c:pt>
                <c:pt idx="10">
                  <c:v>0.82403952808309</c:v>
                </c:pt>
                <c:pt idx="11">
                  <c:v>0.794746395079157</c:v>
                </c:pt>
                <c:pt idx="12">
                  <c:v>0.762982756882122</c:v>
                </c:pt>
                <c:pt idx="13">
                  <c:v>0.730009075325199</c:v>
                </c:pt>
                <c:pt idx="14">
                  <c:v>0.699556317434708</c:v>
                </c:pt>
                <c:pt idx="15">
                  <c:v>0.668952304124231</c:v>
                </c:pt>
                <c:pt idx="16">
                  <c:v>0.637289502873853</c:v>
                </c:pt>
                <c:pt idx="17">
                  <c:v>0.605374609256832</c:v>
                </c:pt>
                <c:pt idx="18">
                  <c:v>0.576636079459514</c:v>
                </c:pt>
                <c:pt idx="19">
                  <c:v>0.546889180195624</c:v>
                </c:pt>
                <c:pt idx="20">
                  <c:v>0.518654835131592</c:v>
                </c:pt>
                <c:pt idx="21">
                  <c:v>0.490723000907532</c:v>
                </c:pt>
                <c:pt idx="22">
                  <c:v>0.464757487143289</c:v>
                </c:pt>
                <c:pt idx="23">
                  <c:v>0.43974992437229</c:v>
                </c:pt>
                <c:pt idx="24">
                  <c:v>0.416002823434506</c:v>
                </c:pt>
                <c:pt idx="25">
                  <c:v>0.394373298376525</c:v>
                </c:pt>
                <c:pt idx="26">
                  <c:v>0.3717858223253</c:v>
                </c:pt>
                <c:pt idx="27">
                  <c:v>0.351971362307149</c:v>
                </c:pt>
                <c:pt idx="28">
                  <c:v>0.332156902288999</c:v>
                </c:pt>
                <c:pt idx="29">
                  <c:v>0.313955833417364</c:v>
                </c:pt>
                <c:pt idx="30">
                  <c:v>0.296763134012302</c:v>
                </c:pt>
                <c:pt idx="31">
                  <c:v>0.279721690027226</c:v>
                </c:pt>
                <c:pt idx="32">
                  <c:v>0.265554099021882</c:v>
                </c:pt>
                <c:pt idx="33">
                  <c:v>0.250428557023293</c:v>
                </c:pt>
                <c:pt idx="34">
                  <c:v>0.236865987697893</c:v>
                </c:pt>
                <c:pt idx="35">
                  <c:v>0.223757184632449</c:v>
                </c:pt>
                <c:pt idx="36">
                  <c:v>0.211908843400222</c:v>
                </c:pt>
                <c:pt idx="37">
                  <c:v>0.201119290107896</c:v>
                </c:pt>
                <c:pt idx="38">
                  <c:v>0.18992638902894</c:v>
                </c:pt>
                <c:pt idx="39">
                  <c:v>0.180346879096501</c:v>
                </c:pt>
                <c:pt idx="40">
                  <c:v>0.170212765957447</c:v>
                </c:pt>
                <c:pt idx="41">
                  <c:v>0.161187859231622</c:v>
                </c:pt>
                <c:pt idx="42">
                  <c:v>0.153221740445699</c:v>
                </c:pt>
                <c:pt idx="43">
                  <c:v>0.144953110819804</c:v>
                </c:pt>
                <c:pt idx="44">
                  <c:v>0.138197035393768</c:v>
                </c:pt>
                <c:pt idx="45">
                  <c:v>0.13043259050116</c:v>
                </c:pt>
                <c:pt idx="46">
                  <c:v>0.124483210648382</c:v>
                </c:pt>
                <c:pt idx="47">
                  <c:v>0.118332156902289</c:v>
                </c:pt>
                <c:pt idx="48">
                  <c:v>0.112584450942825</c:v>
                </c:pt>
                <c:pt idx="49">
                  <c:v>0.107139255823334</c:v>
                </c:pt>
                <c:pt idx="50">
                  <c:v>0.1025007562771</c:v>
                </c:pt>
                <c:pt idx="51">
                  <c:v>0.0979126752041948</c:v>
                </c:pt>
                <c:pt idx="52">
                  <c:v>0.0932237571846324</c:v>
                </c:pt>
                <c:pt idx="53">
                  <c:v>0.0891398608450136</c:v>
                </c:pt>
                <c:pt idx="54">
                  <c:v>0.0853584753453665</c:v>
                </c:pt>
                <c:pt idx="55">
                  <c:v>0.0819804376323485</c:v>
                </c:pt>
                <c:pt idx="56">
                  <c:v>0.0788544922859736</c:v>
                </c:pt>
                <c:pt idx="57">
                  <c:v>0.0756277099929414</c:v>
                </c:pt>
                <c:pt idx="58">
                  <c:v>0.0727538570132096</c:v>
                </c:pt>
                <c:pt idx="59">
                  <c:v>0.0702329333467782</c:v>
                </c:pt>
                <c:pt idx="60">
                  <c:v>0.0673590803670465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2'!$AA$7:$AA$67</c:f>
              <c:numCache>
                <c:formatCode>0.000_ </c:formatCode>
                <c:ptCount val="61"/>
                <c:pt idx="0">
                  <c:v>1.0</c:v>
                </c:pt>
                <c:pt idx="1">
                  <c:v>0.958951257782052</c:v>
                </c:pt>
                <c:pt idx="2">
                  <c:v>0.951814546742927</c:v>
                </c:pt>
                <c:pt idx="3">
                  <c:v>0.94898010831604</c:v>
                </c:pt>
                <c:pt idx="4">
                  <c:v>0.939211418737663</c:v>
                </c:pt>
                <c:pt idx="5">
                  <c:v>0.924431846940325</c:v>
                </c:pt>
                <c:pt idx="6">
                  <c:v>0.904692007895936</c:v>
                </c:pt>
                <c:pt idx="7">
                  <c:v>0.885357088626816</c:v>
                </c:pt>
                <c:pt idx="8">
                  <c:v>0.862985271043175</c:v>
                </c:pt>
                <c:pt idx="9">
                  <c:v>0.837627170116921</c:v>
                </c:pt>
                <c:pt idx="10">
                  <c:v>0.809738320595232</c:v>
                </c:pt>
                <c:pt idx="11">
                  <c:v>0.779926102141013</c:v>
                </c:pt>
                <c:pt idx="12">
                  <c:v>0.751733562787873</c:v>
                </c:pt>
                <c:pt idx="13">
                  <c:v>0.718833831047224</c:v>
                </c:pt>
                <c:pt idx="14">
                  <c:v>0.688262388014375</c:v>
                </c:pt>
                <c:pt idx="15">
                  <c:v>0.654299741863643</c:v>
                </c:pt>
                <c:pt idx="16">
                  <c:v>0.624082603634155</c:v>
                </c:pt>
                <c:pt idx="17">
                  <c:v>0.593156855797945</c:v>
                </c:pt>
                <c:pt idx="18">
                  <c:v>0.563547097231361</c:v>
                </c:pt>
                <c:pt idx="19">
                  <c:v>0.534291643468138</c:v>
                </c:pt>
                <c:pt idx="20">
                  <c:v>0.505390494508276</c:v>
                </c:pt>
                <c:pt idx="21">
                  <c:v>0.478260869565217</c:v>
                </c:pt>
                <c:pt idx="22">
                  <c:v>0.451991699144607</c:v>
                </c:pt>
                <c:pt idx="23">
                  <c:v>0.428000202459888</c:v>
                </c:pt>
                <c:pt idx="24">
                  <c:v>0.402490256617908</c:v>
                </c:pt>
                <c:pt idx="25">
                  <c:v>0.381029508528623</c:v>
                </c:pt>
                <c:pt idx="26">
                  <c:v>0.360074910158425</c:v>
                </c:pt>
                <c:pt idx="27">
                  <c:v>0.339575846535405</c:v>
                </c:pt>
                <c:pt idx="28">
                  <c:v>0.321101381788733</c:v>
                </c:pt>
                <c:pt idx="29">
                  <c:v>0.301361542744344</c:v>
                </c:pt>
                <c:pt idx="30">
                  <c:v>0.285873361340284</c:v>
                </c:pt>
                <c:pt idx="31">
                  <c:v>0.269727185301412</c:v>
                </c:pt>
                <c:pt idx="32">
                  <c:v>0.255048843447892</c:v>
                </c:pt>
                <c:pt idx="33">
                  <c:v>0.240168041706737</c:v>
                </c:pt>
                <c:pt idx="34">
                  <c:v>0.226603229235208</c:v>
                </c:pt>
                <c:pt idx="35">
                  <c:v>0.215366705471478</c:v>
                </c:pt>
                <c:pt idx="36">
                  <c:v>0.203573417016754</c:v>
                </c:pt>
                <c:pt idx="37">
                  <c:v>0.192539353140659</c:v>
                </c:pt>
                <c:pt idx="38">
                  <c:v>0.181150984461204</c:v>
                </c:pt>
                <c:pt idx="39">
                  <c:v>0.171837829630005</c:v>
                </c:pt>
                <c:pt idx="40">
                  <c:v>0.163182669433618</c:v>
                </c:pt>
                <c:pt idx="41">
                  <c:v>0.153667054714785</c:v>
                </c:pt>
                <c:pt idx="42">
                  <c:v>0.145821734068938</c:v>
                </c:pt>
                <c:pt idx="43">
                  <c:v>0.138178873310725</c:v>
                </c:pt>
                <c:pt idx="44">
                  <c:v>0.131143392215417</c:v>
                </c:pt>
                <c:pt idx="45">
                  <c:v>0.124512830895379</c:v>
                </c:pt>
                <c:pt idx="46">
                  <c:v>0.118590879182062</c:v>
                </c:pt>
                <c:pt idx="47">
                  <c:v>0.112162777749658</c:v>
                </c:pt>
                <c:pt idx="48">
                  <c:v>0.107101280558789</c:v>
                </c:pt>
                <c:pt idx="49">
                  <c:v>0.101634863592651</c:v>
                </c:pt>
                <c:pt idx="50">
                  <c:v>0.0969782861770511</c:v>
                </c:pt>
                <c:pt idx="51">
                  <c:v>0.0925747836209951</c:v>
                </c:pt>
                <c:pt idx="52">
                  <c:v>0.0884243559244824</c:v>
                </c:pt>
                <c:pt idx="53">
                  <c:v>0.0847800779470567</c:v>
                </c:pt>
                <c:pt idx="54">
                  <c:v>0.081135799969631</c:v>
                </c:pt>
                <c:pt idx="55">
                  <c:v>0.0775927519360227</c:v>
                </c:pt>
                <c:pt idx="56">
                  <c:v>0.0742521637900491</c:v>
                </c:pt>
                <c:pt idx="57">
                  <c:v>0.0717214151946146</c:v>
                </c:pt>
                <c:pt idx="58">
                  <c:v>0.0687857468239105</c:v>
                </c:pt>
                <c:pt idx="59">
                  <c:v>0.0665080730880194</c:v>
                </c:pt>
                <c:pt idx="60">
                  <c:v>0.0641797843802197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2'!$AB$7:$AB$67</c:f>
              <c:numCache>
                <c:formatCode>0.000_ </c:formatCode>
                <c:ptCount val="61"/>
                <c:pt idx="0">
                  <c:v>1.0</c:v>
                </c:pt>
                <c:pt idx="1">
                  <c:v>0.958666998259139</c:v>
                </c:pt>
                <c:pt idx="2">
                  <c:v>0.954190499875653</c:v>
                </c:pt>
                <c:pt idx="3">
                  <c:v>0.947077841333002</c:v>
                </c:pt>
                <c:pt idx="4">
                  <c:v>0.932255657796568</c:v>
                </c:pt>
                <c:pt idx="5">
                  <c:v>0.913404625714996</c:v>
                </c:pt>
                <c:pt idx="6">
                  <c:v>0.889480228798806</c:v>
                </c:pt>
                <c:pt idx="7">
                  <c:v>0.863616015916439</c:v>
                </c:pt>
                <c:pt idx="8">
                  <c:v>0.833623476747078</c:v>
                </c:pt>
                <c:pt idx="9">
                  <c:v>0.801492166127829</c:v>
                </c:pt>
                <c:pt idx="10">
                  <c:v>0.764585923899527</c:v>
                </c:pt>
                <c:pt idx="11">
                  <c:v>0.730017408604825</c:v>
                </c:pt>
                <c:pt idx="12">
                  <c:v>0.695598109922905</c:v>
                </c:pt>
                <c:pt idx="13">
                  <c:v>0.659736383984083</c:v>
                </c:pt>
                <c:pt idx="14">
                  <c:v>0.6241233523999</c:v>
                </c:pt>
                <c:pt idx="15">
                  <c:v>0.586819199204178</c:v>
                </c:pt>
                <c:pt idx="16">
                  <c:v>0.553046505844317</c:v>
                </c:pt>
                <c:pt idx="17">
                  <c:v>0.519423029097239</c:v>
                </c:pt>
                <c:pt idx="18">
                  <c:v>0.487241979607063</c:v>
                </c:pt>
                <c:pt idx="19">
                  <c:v>0.455458841084307</c:v>
                </c:pt>
                <c:pt idx="20">
                  <c:v>0.425018652076598</c:v>
                </c:pt>
                <c:pt idx="21">
                  <c:v>0.396667495647849</c:v>
                </c:pt>
                <c:pt idx="22">
                  <c:v>0.369907983088784</c:v>
                </c:pt>
                <c:pt idx="23">
                  <c:v>0.344491420044765</c:v>
                </c:pt>
                <c:pt idx="24">
                  <c:v>0.319970156677443</c:v>
                </c:pt>
                <c:pt idx="25">
                  <c:v>0.297488187018155</c:v>
                </c:pt>
                <c:pt idx="26">
                  <c:v>0.276299428002984</c:v>
                </c:pt>
                <c:pt idx="27">
                  <c:v>0.256304401890077</c:v>
                </c:pt>
                <c:pt idx="28">
                  <c:v>0.23819945287242</c:v>
                </c:pt>
                <c:pt idx="29">
                  <c:v>0.220392937080328</c:v>
                </c:pt>
                <c:pt idx="30">
                  <c:v>0.204526237254414</c:v>
                </c:pt>
                <c:pt idx="31">
                  <c:v>0.189057448395921</c:v>
                </c:pt>
                <c:pt idx="32">
                  <c:v>0.175478736632678</c:v>
                </c:pt>
                <c:pt idx="33">
                  <c:v>0.161900024869435</c:v>
                </c:pt>
                <c:pt idx="34">
                  <c:v>0.150559562297936</c:v>
                </c:pt>
                <c:pt idx="35">
                  <c:v>0.138821188759015</c:v>
                </c:pt>
                <c:pt idx="36">
                  <c:v>0.129370803282765</c:v>
                </c:pt>
                <c:pt idx="37">
                  <c:v>0.120318328773937</c:v>
                </c:pt>
                <c:pt idx="38">
                  <c:v>0.111614026361602</c:v>
                </c:pt>
                <c:pt idx="39">
                  <c:v>0.103854762496891</c:v>
                </c:pt>
                <c:pt idx="40">
                  <c:v>0.0969410594379507</c:v>
                </c:pt>
                <c:pt idx="41">
                  <c:v>0.090325789604576</c:v>
                </c:pt>
                <c:pt idx="42">
                  <c:v>0.0843571250932604</c:v>
                </c:pt>
                <c:pt idx="43">
                  <c:v>0.0793334991295697</c:v>
                </c:pt>
                <c:pt idx="44">
                  <c:v>0.0745585675205173</c:v>
                </c:pt>
                <c:pt idx="45">
                  <c:v>0.070430241233524</c:v>
                </c:pt>
                <c:pt idx="46">
                  <c:v>0.0664511315593136</c:v>
                </c:pt>
                <c:pt idx="47">
                  <c:v>0.0630688883362348</c:v>
                </c:pt>
                <c:pt idx="48">
                  <c:v>0.060482467047998</c:v>
                </c:pt>
                <c:pt idx="49">
                  <c:v>0.0575478736632678</c:v>
                </c:pt>
                <c:pt idx="50">
                  <c:v>0.0553096244715245</c:v>
                </c:pt>
                <c:pt idx="51">
                  <c:v>0.0533200696344193</c:v>
                </c:pt>
                <c:pt idx="52">
                  <c:v>0.051479731410097</c:v>
                </c:pt>
                <c:pt idx="53">
                  <c:v>0.0497388709276299</c:v>
                </c:pt>
                <c:pt idx="54">
                  <c:v>0.048246704799801</c:v>
                </c:pt>
                <c:pt idx="55">
                  <c:v>0.0472021885103208</c:v>
                </c:pt>
                <c:pt idx="56">
                  <c:v>0.046505844317334</c:v>
                </c:pt>
                <c:pt idx="57">
                  <c:v>0.0456105446406366</c:v>
                </c:pt>
                <c:pt idx="58">
                  <c:v>0.0447649838348669</c:v>
                </c:pt>
                <c:pt idx="59">
                  <c:v>0.0440686396418801</c:v>
                </c:pt>
                <c:pt idx="60">
                  <c:v>0.043272817707038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2'!$AC$7:$AC$67</c:f>
              <c:numCache>
                <c:formatCode>0.000_ </c:formatCode>
                <c:ptCount val="61"/>
                <c:pt idx="0">
                  <c:v>1.0</c:v>
                </c:pt>
                <c:pt idx="1">
                  <c:v>0.960075479193564</c:v>
                </c:pt>
                <c:pt idx="2">
                  <c:v>0.955258714867415</c:v>
                </c:pt>
                <c:pt idx="3">
                  <c:v>0.94279471645645</c:v>
                </c:pt>
                <c:pt idx="4">
                  <c:v>0.930032773860364</c:v>
                </c:pt>
                <c:pt idx="5">
                  <c:v>0.909971198728771</c:v>
                </c:pt>
                <c:pt idx="6">
                  <c:v>0.88956202204787</c:v>
                </c:pt>
                <c:pt idx="7">
                  <c:v>0.863988479491509</c:v>
                </c:pt>
                <c:pt idx="8">
                  <c:v>0.833300228423875</c:v>
                </c:pt>
                <c:pt idx="9">
                  <c:v>0.802115403714371</c:v>
                </c:pt>
                <c:pt idx="10">
                  <c:v>0.770533320091369</c:v>
                </c:pt>
                <c:pt idx="11">
                  <c:v>0.736369053530639</c:v>
                </c:pt>
                <c:pt idx="12">
                  <c:v>0.698629456748436</c:v>
                </c:pt>
                <c:pt idx="13">
                  <c:v>0.666004568477505</c:v>
                </c:pt>
                <c:pt idx="14">
                  <c:v>0.629705035256729</c:v>
                </c:pt>
                <c:pt idx="15">
                  <c:v>0.596285629158804</c:v>
                </c:pt>
                <c:pt idx="16">
                  <c:v>0.561177872678518</c:v>
                </c:pt>
                <c:pt idx="17">
                  <c:v>0.529049558049459</c:v>
                </c:pt>
                <c:pt idx="18">
                  <c:v>0.494289403118482</c:v>
                </c:pt>
                <c:pt idx="19">
                  <c:v>0.463998410964346</c:v>
                </c:pt>
                <c:pt idx="20">
                  <c:v>0.43455159400139</c:v>
                </c:pt>
                <c:pt idx="21">
                  <c:v>0.404955804945873</c:v>
                </c:pt>
                <c:pt idx="22">
                  <c:v>0.378190485649022</c:v>
                </c:pt>
                <c:pt idx="23">
                  <c:v>0.351127222167047</c:v>
                </c:pt>
                <c:pt idx="24">
                  <c:v>0.327688946270732</c:v>
                </c:pt>
                <c:pt idx="25">
                  <c:v>0.304449299831165</c:v>
                </c:pt>
                <c:pt idx="26">
                  <c:v>0.283344920051644</c:v>
                </c:pt>
                <c:pt idx="27">
                  <c:v>0.262389512364684</c:v>
                </c:pt>
                <c:pt idx="28">
                  <c:v>0.243916972887079</c:v>
                </c:pt>
                <c:pt idx="29">
                  <c:v>0.226834839606714</c:v>
                </c:pt>
                <c:pt idx="30">
                  <c:v>0.209703048962161</c:v>
                </c:pt>
                <c:pt idx="31">
                  <c:v>0.194458238156719</c:v>
                </c:pt>
                <c:pt idx="32">
                  <c:v>0.180206574635018</c:v>
                </c:pt>
                <c:pt idx="33">
                  <c:v>0.166799086304499</c:v>
                </c:pt>
                <c:pt idx="34">
                  <c:v>0.154881318899593</c:v>
                </c:pt>
                <c:pt idx="35">
                  <c:v>0.143460125136558</c:v>
                </c:pt>
                <c:pt idx="36">
                  <c:v>0.133081736021452</c:v>
                </c:pt>
                <c:pt idx="37">
                  <c:v>0.123398550004966</c:v>
                </c:pt>
                <c:pt idx="38">
                  <c:v>0.115105770185719</c:v>
                </c:pt>
                <c:pt idx="39">
                  <c:v>0.106713675638097</c:v>
                </c:pt>
                <c:pt idx="40">
                  <c:v>0.0999106167444632</c:v>
                </c:pt>
                <c:pt idx="41">
                  <c:v>0.0927102989373324</c:v>
                </c:pt>
                <c:pt idx="42">
                  <c:v>0.0870990167841891</c:v>
                </c:pt>
                <c:pt idx="43">
                  <c:v>0.0815373919952329</c:v>
                </c:pt>
                <c:pt idx="44">
                  <c:v>0.0768199423974575</c:v>
                </c:pt>
                <c:pt idx="45">
                  <c:v>0.071556261793624</c:v>
                </c:pt>
                <c:pt idx="46">
                  <c:v>0.0681299036647135</c:v>
                </c:pt>
                <c:pt idx="47">
                  <c:v>0.0646042308074287</c:v>
                </c:pt>
                <c:pt idx="48">
                  <c:v>0.0614758168636409</c:v>
                </c:pt>
                <c:pt idx="49">
                  <c:v>0.0588936339259112</c:v>
                </c:pt>
                <c:pt idx="50">
                  <c:v>0.0563114509881815</c:v>
                </c:pt>
                <c:pt idx="51">
                  <c:v>0.0540768695997616</c:v>
                </c:pt>
                <c:pt idx="52">
                  <c:v>0.0522892044890257</c:v>
                </c:pt>
                <c:pt idx="53">
                  <c:v>0.0505015393782898</c:v>
                </c:pt>
                <c:pt idx="54">
                  <c:v>0.0494090773661734</c:v>
                </c:pt>
                <c:pt idx="55">
                  <c:v>0.047869699076373</c:v>
                </c:pt>
                <c:pt idx="56">
                  <c:v>0.0464296355149469</c:v>
                </c:pt>
                <c:pt idx="57">
                  <c:v>0.0457344324163273</c:v>
                </c:pt>
                <c:pt idx="58">
                  <c:v>0.0449399145893336</c:v>
                </c:pt>
                <c:pt idx="59">
                  <c:v>0.044195054126527</c:v>
                </c:pt>
                <c:pt idx="60">
                  <c:v>0.0436984804846559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8717904"/>
        <c:axId val="-1108713984"/>
      </c:scatterChart>
      <c:valAx>
        <c:axId val="-110871790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8713984"/>
        <c:crosses val="autoZero"/>
        <c:crossBetween val="midCat"/>
      </c:valAx>
      <c:valAx>
        <c:axId val="-110871398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87179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37254737698738"/>
          <c:w val="0.857143455038682"/>
          <c:h val="0.735293237671811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2'!$AD$7:$AD$67</c:f>
              <c:numCache>
                <c:formatCode>0.000_ </c:formatCode>
                <c:ptCount val="61"/>
                <c:pt idx="0">
                  <c:v>1.0</c:v>
                </c:pt>
                <c:pt idx="1">
                  <c:v>0.948921679909194</c:v>
                </c:pt>
                <c:pt idx="2">
                  <c:v>0.935004688348221</c:v>
                </c:pt>
                <c:pt idx="3">
                  <c:v>0.912056457582786</c:v>
                </c:pt>
                <c:pt idx="4">
                  <c:v>0.887282238562898</c:v>
                </c:pt>
                <c:pt idx="5">
                  <c:v>0.84982480382964</c:v>
                </c:pt>
                <c:pt idx="6">
                  <c:v>0.809801115333366</c:v>
                </c:pt>
                <c:pt idx="7">
                  <c:v>0.76049943246311</c:v>
                </c:pt>
                <c:pt idx="8">
                  <c:v>0.710161377880867</c:v>
                </c:pt>
                <c:pt idx="9">
                  <c:v>0.658392143315402</c:v>
                </c:pt>
                <c:pt idx="10">
                  <c:v>0.602773528105414</c:v>
                </c:pt>
                <c:pt idx="11">
                  <c:v>0.546661402556384</c:v>
                </c:pt>
                <c:pt idx="12">
                  <c:v>0.49193110595667</c:v>
                </c:pt>
                <c:pt idx="13">
                  <c:v>0.439174850713122</c:v>
                </c:pt>
                <c:pt idx="14">
                  <c:v>0.387208212012042</c:v>
                </c:pt>
                <c:pt idx="15">
                  <c:v>0.339288358091102</c:v>
                </c:pt>
                <c:pt idx="16">
                  <c:v>0.296056852391058</c:v>
                </c:pt>
                <c:pt idx="17">
                  <c:v>0.256526674233825</c:v>
                </c:pt>
                <c:pt idx="18">
                  <c:v>0.221980950500913</c:v>
                </c:pt>
                <c:pt idx="19">
                  <c:v>0.190791097073484</c:v>
                </c:pt>
                <c:pt idx="20">
                  <c:v>0.163894783595716</c:v>
                </c:pt>
                <c:pt idx="21">
                  <c:v>0.140255638355624</c:v>
                </c:pt>
                <c:pt idx="22">
                  <c:v>0.121255490302522</c:v>
                </c:pt>
                <c:pt idx="23">
                  <c:v>0.105561861520999</c:v>
                </c:pt>
                <c:pt idx="24">
                  <c:v>0.0919409761634506</c:v>
                </c:pt>
                <c:pt idx="25">
                  <c:v>0.0810343976706312</c:v>
                </c:pt>
                <c:pt idx="26">
                  <c:v>0.0721512115678823</c:v>
                </c:pt>
                <c:pt idx="27">
                  <c:v>0.0651433647534916</c:v>
                </c:pt>
                <c:pt idx="28">
                  <c:v>0.0593692937867048</c:v>
                </c:pt>
                <c:pt idx="29">
                  <c:v>0.0550264028031387</c:v>
                </c:pt>
                <c:pt idx="30">
                  <c:v>0.0513250752603267</c:v>
                </c:pt>
                <c:pt idx="31">
                  <c:v>0.0488081725312145</c:v>
                </c:pt>
                <c:pt idx="32">
                  <c:v>0.0467354291072398</c:v>
                </c:pt>
                <c:pt idx="33">
                  <c:v>0.0451068449884025</c:v>
                </c:pt>
                <c:pt idx="34">
                  <c:v>0.0437743670729902</c:v>
                </c:pt>
                <c:pt idx="35">
                  <c:v>0.042787346394907</c:v>
                </c:pt>
                <c:pt idx="36">
                  <c:v>0.042195133988057</c:v>
                </c:pt>
                <c:pt idx="37">
                  <c:v>0.0418003257168238</c:v>
                </c:pt>
                <c:pt idx="38">
                  <c:v>0.0414548684794946</c:v>
                </c:pt>
                <c:pt idx="39">
                  <c:v>0.0408626560726447</c:v>
                </c:pt>
                <c:pt idx="40">
                  <c:v>0.0406652519370281</c:v>
                </c:pt>
                <c:pt idx="41">
                  <c:v>0.0402704436657948</c:v>
                </c:pt>
                <c:pt idx="42">
                  <c:v>0.0404184967675073</c:v>
                </c:pt>
                <c:pt idx="43">
                  <c:v>0.0402210926318906</c:v>
                </c:pt>
                <c:pt idx="44">
                  <c:v>0.0400730395301781</c:v>
                </c:pt>
                <c:pt idx="45">
                  <c:v>0.0399743374623698</c:v>
                </c:pt>
                <c:pt idx="46">
                  <c:v>0.0400730395301781</c:v>
                </c:pt>
                <c:pt idx="47">
                  <c:v>0.039727582292849</c:v>
                </c:pt>
                <c:pt idx="48">
                  <c:v>0.0395795291911365</c:v>
                </c:pt>
                <c:pt idx="49">
                  <c:v>0.0396782312589449</c:v>
                </c:pt>
                <c:pt idx="50">
                  <c:v>0.0396782312589449</c:v>
                </c:pt>
                <c:pt idx="51">
                  <c:v>0.0395301781572324</c:v>
                </c:pt>
                <c:pt idx="52">
                  <c:v>0.0396288802250407</c:v>
                </c:pt>
                <c:pt idx="53">
                  <c:v>0.0394808271233282</c:v>
                </c:pt>
                <c:pt idx="54">
                  <c:v>0.0394808271233282</c:v>
                </c:pt>
                <c:pt idx="55">
                  <c:v>0.0396288802250407</c:v>
                </c:pt>
                <c:pt idx="56">
                  <c:v>0.0395301781572324</c:v>
                </c:pt>
                <c:pt idx="57">
                  <c:v>0.0393821250555199</c:v>
                </c:pt>
                <c:pt idx="58">
                  <c:v>0.0393821250555199</c:v>
                </c:pt>
                <c:pt idx="59">
                  <c:v>0.0393327740216157</c:v>
                </c:pt>
                <c:pt idx="60">
                  <c:v>0.0393821250555199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2'!$AE$7:$AE$67</c:f>
              <c:numCache>
                <c:formatCode>0.000_ </c:formatCode>
                <c:ptCount val="61"/>
                <c:pt idx="0">
                  <c:v>1.0</c:v>
                </c:pt>
                <c:pt idx="1">
                  <c:v>0.943891004980955</c:v>
                </c:pt>
                <c:pt idx="2">
                  <c:v>0.930901455220236</c:v>
                </c:pt>
                <c:pt idx="3">
                  <c:v>0.912979783181951</c:v>
                </c:pt>
                <c:pt idx="4">
                  <c:v>0.883435882410392</c:v>
                </c:pt>
                <c:pt idx="5">
                  <c:v>0.84852036331673</c:v>
                </c:pt>
                <c:pt idx="6">
                  <c:v>0.804814923332357</c:v>
                </c:pt>
                <c:pt idx="7">
                  <c:v>0.759839828108214</c:v>
                </c:pt>
                <c:pt idx="8">
                  <c:v>0.71037210665104</c:v>
                </c:pt>
                <c:pt idx="9">
                  <c:v>0.656948920793046</c:v>
                </c:pt>
                <c:pt idx="10">
                  <c:v>0.600205098154117</c:v>
                </c:pt>
                <c:pt idx="11">
                  <c:v>0.546000585994726</c:v>
                </c:pt>
                <c:pt idx="12">
                  <c:v>0.49189373962301</c:v>
                </c:pt>
                <c:pt idx="13">
                  <c:v>0.436663736693036</c:v>
                </c:pt>
                <c:pt idx="14">
                  <c:v>0.387147182342026</c:v>
                </c:pt>
                <c:pt idx="15">
                  <c:v>0.338363121398574</c:v>
                </c:pt>
                <c:pt idx="16">
                  <c:v>0.296317999804668</c:v>
                </c:pt>
                <c:pt idx="17">
                  <c:v>0.255933196601231</c:v>
                </c:pt>
                <c:pt idx="18">
                  <c:v>0.220431682781522</c:v>
                </c:pt>
                <c:pt idx="19">
                  <c:v>0.189471628088681</c:v>
                </c:pt>
                <c:pt idx="20">
                  <c:v>0.162808868053521</c:v>
                </c:pt>
                <c:pt idx="21">
                  <c:v>0.13995507373767</c:v>
                </c:pt>
                <c:pt idx="22">
                  <c:v>0.120275417521242</c:v>
                </c:pt>
                <c:pt idx="23">
                  <c:v>0.104502392811798</c:v>
                </c:pt>
                <c:pt idx="24">
                  <c:v>0.090975681218869</c:v>
                </c:pt>
                <c:pt idx="25">
                  <c:v>0.0804277761500146</c:v>
                </c:pt>
                <c:pt idx="26">
                  <c:v>0.0714425236839535</c:v>
                </c:pt>
                <c:pt idx="27">
                  <c:v>0.0644594198652212</c:v>
                </c:pt>
                <c:pt idx="28">
                  <c:v>0.058843637073933</c:v>
                </c:pt>
                <c:pt idx="29">
                  <c:v>0.0547416739916007</c:v>
                </c:pt>
                <c:pt idx="30">
                  <c:v>0.0509815411661295</c:v>
                </c:pt>
                <c:pt idx="31">
                  <c:v>0.0484422306865905</c:v>
                </c:pt>
                <c:pt idx="32">
                  <c:v>0.0466354136146108</c:v>
                </c:pt>
                <c:pt idx="33">
                  <c:v>0.044975095224143</c:v>
                </c:pt>
                <c:pt idx="34">
                  <c:v>0.043803105772048</c:v>
                </c:pt>
                <c:pt idx="35">
                  <c:v>0.0430706123644887</c:v>
                </c:pt>
                <c:pt idx="36">
                  <c:v>0.0422892860630921</c:v>
                </c:pt>
                <c:pt idx="37">
                  <c:v>0.0415567926555328</c:v>
                </c:pt>
                <c:pt idx="38">
                  <c:v>0.0413614610801836</c:v>
                </c:pt>
                <c:pt idx="39">
                  <c:v>0.0410684637171599</c:v>
                </c:pt>
                <c:pt idx="40">
                  <c:v>0.0407266334602989</c:v>
                </c:pt>
                <c:pt idx="41">
                  <c:v>0.040580134778787</c:v>
                </c:pt>
                <c:pt idx="42">
                  <c:v>0.040238304521926</c:v>
                </c:pt>
                <c:pt idx="43">
                  <c:v>0.0403848032034378</c:v>
                </c:pt>
                <c:pt idx="44">
                  <c:v>0.0402871374157632</c:v>
                </c:pt>
                <c:pt idx="45">
                  <c:v>0.0399453071589022</c:v>
                </c:pt>
                <c:pt idx="46">
                  <c:v>0.0398964742650649</c:v>
                </c:pt>
                <c:pt idx="47">
                  <c:v>0.0399453071589022</c:v>
                </c:pt>
                <c:pt idx="48">
                  <c:v>0.0399941400527395</c:v>
                </c:pt>
                <c:pt idx="49">
                  <c:v>0.0398964742650649</c:v>
                </c:pt>
                <c:pt idx="50">
                  <c:v>0.0398476413712276</c:v>
                </c:pt>
                <c:pt idx="51">
                  <c:v>0.0398476413712276</c:v>
                </c:pt>
                <c:pt idx="52">
                  <c:v>0.0399941400527395</c:v>
                </c:pt>
                <c:pt idx="53">
                  <c:v>0.0398476413712276</c:v>
                </c:pt>
                <c:pt idx="54">
                  <c:v>0.0396034769020412</c:v>
                </c:pt>
                <c:pt idx="55">
                  <c:v>0.0395546440082039</c:v>
                </c:pt>
                <c:pt idx="56">
                  <c:v>0.0395546440082039</c:v>
                </c:pt>
                <c:pt idx="57">
                  <c:v>0.0394081453266921</c:v>
                </c:pt>
                <c:pt idx="58">
                  <c:v>0.0393104795390175</c:v>
                </c:pt>
                <c:pt idx="59">
                  <c:v>0.0393593124328548</c:v>
                </c:pt>
                <c:pt idx="60">
                  <c:v>0.0393593124328548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2'!$AF$7:$AF$67</c:f>
              <c:numCache>
                <c:formatCode>0.000_ </c:formatCode>
                <c:ptCount val="61"/>
                <c:pt idx="0">
                  <c:v>1.0</c:v>
                </c:pt>
                <c:pt idx="1">
                  <c:v>0.949204165847907</c:v>
                </c:pt>
                <c:pt idx="2">
                  <c:v>0.93314010611122</c:v>
                </c:pt>
                <c:pt idx="3">
                  <c:v>0.913833759088229</c:v>
                </c:pt>
                <c:pt idx="4">
                  <c:v>0.887404205148359</c:v>
                </c:pt>
                <c:pt idx="5">
                  <c:v>0.850560031440361</c:v>
                </c:pt>
                <c:pt idx="6">
                  <c:v>0.80654352525054</c:v>
                </c:pt>
                <c:pt idx="7">
                  <c:v>0.762232265671055</c:v>
                </c:pt>
                <c:pt idx="8">
                  <c:v>0.71251719394773</c:v>
                </c:pt>
                <c:pt idx="9">
                  <c:v>0.659461583808214</c:v>
                </c:pt>
                <c:pt idx="10">
                  <c:v>0.602967184122617</c:v>
                </c:pt>
                <c:pt idx="11">
                  <c:v>0.548241304775005</c:v>
                </c:pt>
                <c:pt idx="12">
                  <c:v>0.494055806641776</c:v>
                </c:pt>
                <c:pt idx="13">
                  <c:v>0.440656317547652</c:v>
                </c:pt>
                <c:pt idx="14">
                  <c:v>0.388828846531735</c:v>
                </c:pt>
                <c:pt idx="15">
                  <c:v>0.342012183140106</c:v>
                </c:pt>
                <c:pt idx="16">
                  <c:v>0.297848300255453</c:v>
                </c:pt>
                <c:pt idx="17">
                  <c:v>0.259628610729023</c:v>
                </c:pt>
                <c:pt idx="18">
                  <c:v>0.223717822754962</c:v>
                </c:pt>
                <c:pt idx="19">
                  <c:v>0.19222833562586</c:v>
                </c:pt>
                <c:pt idx="20">
                  <c:v>0.165160149341717</c:v>
                </c:pt>
                <c:pt idx="21">
                  <c:v>0.142267636077815</c:v>
                </c:pt>
                <c:pt idx="22">
                  <c:v>0.122715661230104</c:v>
                </c:pt>
                <c:pt idx="23">
                  <c:v>0.106258596973865</c:v>
                </c:pt>
                <c:pt idx="24">
                  <c:v>0.093092945568874</c:v>
                </c:pt>
                <c:pt idx="25">
                  <c:v>0.0820396934564747</c:v>
                </c:pt>
                <c:pt idx="26">
                  <c:v>0.0733444684613873</c:v>
                </c:pt>
                <c:pt idx="27">
                  <c:v>0.0660738848496758</c:v>
                </c:pt>
                <c:pt idx="28">
                  <c:v>0.0606209471408921</c:v>
                </c:pt>
                <c:pt idx="29">
                  <c:v>0.0558066417763804</c:v>
                </c:pt>
                <c:pt idx="30">
                  <c:v>0.0525643544900766</c:v>
                </c:pt>
                <c:pt idx="31">
                  <c:v>0.0496659461583808</c:v>
                </c:pt>
                <c:pt idx="32">
                  <c:v>0.047357044606013</c:v>
                </c:pt>
                <c:pt idx="33">
                  <c:v>0.046178031047357</c:v>
                </c:pt>
                <c:pt idx="34">
                  <c:v>0.0448025152289251</c:v>
                </c:pt>
                <c:pt idx="35">
                  <c:v>0.0437217528001572</c:v>
                </c:pt>
                <c:pt idx="36">
                  <c:v>0.0431813715857732</c:v>
                </c:pt>
                <c:pt idx="37">
                  <c:v>0.0428866181961092</c:v>
                </c:pt>
                <c:pt idx="38">
                  <c:v>0.0420514835920613</c:v>
                </c:pt>
                <c:pt idx="39">
                  <c:v>0.0416584790725093</c:v>
                </c:pt>
                <c:pt idx="40">
                  <c:v>0.0418549813322853</c:v>
                </c:pt>
                <c:pt idx="41">
                  <c:v>0.0415602279426213</c:v>
                </c:pt>
                <c:pt idx="42">
                  <c:v>0.0414619768127333</c:v>
                </c:pt>
                <c:pt idx="43">
                  <c:v>0.0411672234230694</c:v>
                </c:pt>
                <c:pt idx="44">
                  <c:v>0.0409215955983494</c:v>
                </c:pt>
                <c:pt idx="45">
                  <c:v>0.0410689722931814</c:v>
                </c:pt>
                <c:pt idx="46">
                  <c:v>0.0407250933385734</c:v>
                </c:pt>
                <c:pt idx="47">
                  <c:v>0.0405777166437414</c:v>
                </c:pt>
                <c:pt idx="48">
                  <c:v>0.0408724700334054</c:v>
                </c:pt>
                <c:pt idx="49">
                  <c:v>0.0405777166437414</c:v>
                </c:pt>
                <c:pt idx="50">
                  <c:v>0.0405285910787974</c:v>
                </c:pt>
                <c:pt idx="51">
                  <c:v>0.0407742189035174</c:v>
                </c:pt>
                <c:pt idx="52">
                  <c:v>0.0404303399489094</c:v>
                </c:pt>
                <c:pt idx="53">
                  <c:v>0.0403320888190214</c:v>
                </c:pt>
                <c:pt idx="54">
                  <c:v>0.0406759677736294</c:v>
                </c:pt>
                <c:pt idx="55">
                  <c:v>0.0404794655138534</c:v>
                </c:pt>
                <c:pt idx="56">
                  <c:v>0.0403320888190214</c:v>
                </c:pt>
                <c:pt idx="57">
                  <c:v>0.0402829632540774</c:v>
                </c:pt>
                <c:pt idx="58">
                  <c:v>0.0405285910787974</c:v>
                </c:pt>
                <c:pt idx="59">
                  <c:v>0.0402338376891334</c:v>
                </c:pt>
                <c:pt idx="60">
                  <c:v>0.0402338376891334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2'!$AG$7:$AG$67</c:f>
              <c:numCache>
                <c:formatCode>0.000_ </c:formatCode>
                <c:ptCount val="61"/>
                <c:pt idx="0">
                  <c:v>1.0</c:v>
                </c:pt>
                <c:pt idx="1">
                  <c:v>0.945310976798596</c:v>
                </c:pt>
                <c:pt idx="2">
                  <c:v>0.935757457594073</c:v>
                </c:pt>
                <c:pt idx="3">
                  <c:v>0.914164554494053</c:v>
                </c:pt>
                <c:pt idx="4">
                  <c:v>0.885114057321115</c:v>
                </c:pt>
                <c:pt idx="5">
                  <c:v>0.84680249561318</c:v>
                </c:pt>
                <c:pt idx="6">
                  <c:v>0.806541236108403</c:v>
                </c:pt>
                <c:pt idx="7">
                  <c:v>0.75989471631897</c:v>
                </c:pt>
                <c:pt idx="8">
                  <c:v>0.709543770715539</c:v>
                </c:pt>
                <c:pt idx="9">
                  <c:v>0.655927081302398</c:v>
                </c:pt>
                <c:pt idx="10">
                  <c:v>0.599288360304153</c:v>
                </c:pt>
                <c:pt idx="11">
                  <c:v>0.544453109767986</c:v>
                </c:pt>
                <c:pt idx="12">
                  <c:v>0.488009358549425</c:v>
                </c:pt>
                <c:pt idx="13">
                  <c:v>0.434587638915968</c:v>
                </c:pt>
                <c:pt idx="14">
                  <c:v>0.383651783973484</c:v>
                </c:pt>
                <c:pt idx="15">
                  <c:v>0.335591733281341</c:v>
                </c:pt>
                <c:pt idx="16">
                  <c:v>0.292552154416065</c:v>
                </c:pt>
                <c:pt idx="17">
                  <c:v>0.252583349580815</c:v>
                </c:pt>
                <c:pt idx="18">
                  <c:v>0.217342561902905</c:v>
                </c:pt>
                <c:pt idx="19">
                  <c:v>0.186342366933125</c:v>
                </c:pt>
                <c:pt idx="20">
                  <c:v>0.159923961785923</c:v>
                </c:pt>
                <c:pt idx="21">
                  <c:v>0.13677130044843</c:v>
                </c:pt>
                <c:pt idx="22">
                  <c:v>0.117907974263989</c:v>
                </c:pt>
                <c:pt idx="23">
                  <c:v>0.102261649444336</c:v>
                </c:pt>
                <c:pt idx="24">
                  <c:v>0.0889549619808929</c:v>
                </c:pt>
                <c:pt idx="25">
                  <c:v>0.078524078767791</c:v>
                </c:pt>
                <c:pt idx="26">
                  <c:v>0.0704328329108988</c:v>
                </c:pt>
                <c:pt idx="27">
                  <c:v>0.0632676935075063</c:v>
                </c:pt>
                <c:pt idx="28">
                  <c:v>0.0579547670111133</c:v>
                </c:pt>
                <c:pt idx="29">
                  <c:v>0.0538116591928251</c:v>
                </c:pt>
                <c:pt idx="30">
                  <c:v>0.0505459153831156</c:v>
                </c:pt>
                <c:pt idx="31">
                  <c:v>0.0478163384675375</c:v>
                </c:pt>
                <c:pt idx="32">
                  <c:v>0.0461103528953012</c:v>
                </c:pt>
                <c:pt idx="33">
                  <c:v>0.0449405342171963</c:v>
                </c:pt>
                <c:pt idx="34">
                  <c:v>0.0437707155390914</c:v>
                </c:pt>
                <c:pt idx="35">
                  <c:v>0.0427471241957496</c:v>
                </c:pt>
                <c:pt idx="36">
                  <c:v>0.0424059270813024</c:v>
                </c:pt>
                <c:pt idx="37">
                  <c:v>0.0417722752973289</c:v>
                </c:pt>
                <c:pt idx="38">
                  <c:v>0.0416747904074868</c:v>
                </c:pt>
                <c:pt idx="39">
                  <c:v>0.0410411386235133</c:v>
                </c:pt>
                <c:pt idx="40">
                  <c:v>0.0406999415090661</c:v>
                </c:pt>
                <c:pt idx="41">
                  <c:v>0.0406999415090661</c:v>
                </c:pt>
                <c:pt idx="42">
                  <c:v>0.040602456619224</c:v>
                </c:pt>
                <c:pt idx="43">
                  <c:v>0.0407974263989082</c:v>
                </c:pt>
                <c:pt idx="44">
                  <c:v>0.0404074868395399</c:v>
                </c:pt>
                <c:pt idx="45">
                  <c:v>0.0401150321700136</c:v>
                </c:pt>
                <c:pt idx="46">
                  <c:v>0.0403587443946188</c:v>
                </c:pt>
                <c:pt idx="47">
                  <c:v>0.0400662897250926</c:v>
                </c:pt>
                <c:pt idx="48">
                  <c:v>0.0401637746149347</c:v>
                </c:pt>
                <c:pt idx="49">
                  <c:v>0.0400662897250926</c:v>
                </c:pt>
                <c:pt idx="50">
                  <c:v>0.0400175472801716</c:v>
                </c:pt>
                <c:pt idx="51">
                  <c:v>0.0399200623903295</c:v>
                </c:pt>
                <c:pt idx="52">
                  <c:v>0.0401150321700136</c:v>
                </c:pt>
                <c:pt idx="53">
                  <c:v>0.0400662897250926</c:v>
                </c:pt>
                <c:pt idx="54">
                  <c:v>0.0397738350555664</c:v>
                </c:pt>
                <c:pt idx="55">
                  <c:v>0.0398225775004874</c:v>
                </c:pt>
                <c:pt idx="56">
                  <c:v>0.0397250926106453</c:v>
                </c:pt>
                <c:pt idx="57">
                  <c:v>0.0397738350555664</c:v>
                </c:pt>
                <c:pt idx="58">
                  <c:v>0.0398225775004874</c:v>
                </c:pt>
                <c:pt idx="59">
                  <c:v>0.0397738350555664</c:v>
                </c:pt>
                <c:pt idx="60">
                  <c:v>0.0396276077208033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8625920"/>
        <c:axId val="-1108622720"/>
      </c:scatterChart>
      <c:valAx>
        <c:axId val="-110862592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8622720"/>
        <c:crosses val="autoZero"/>
        <c:crossBetween val="midCat"/>
      </c:valAx>
      <c:valAx>
        <c:axId val="-110862272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086259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1504057860536"/>
          <c:y val="0.132899042268673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2'!$AH$7:$AH$67</c:f>
              <c:numCache>
                <c:formatCode>0.000_ </c:formatCode>
                <c:ptCount val="61"/>
                <c:pt idx="0">
                  <c:v>1.0</c:v>
                </c:pt>
                <c:pt idx="1">
                  <c:v>0.954104973191008</c:v>
                </c:pt>
                <c:pt idx="2">
                  <c:v>0.937527669831276</c:v>
                </c:pt>
                <c:pt idx="3">
                  <c:v>0.917703772935216</c:v>
                </c:pt>
                <c:pt idx="4">
                  <c:v>0.889074720842147</c:v>
                </c:pt>
                <c:pt idx="5">
                  <c:v>0.852722711397511</c:v>
                </c:pt>
                <c:pt idx="6">
                  <c:v>0.812140292193418</c:v>
                </c:pt>
                <c:pt idx="7">
                  <c:v>0.762359191303065</c:v>
                </c:pt>
                <c:pt idx="8">
                  <c:v>0.713168380146588</c:v>
                </c:pt>
                <c:pt idx="9">
                  <c:v>0.6585665797629</c:v>
                </c:pt>
                <c:pt idx="10">
                  <c:v>0.6027350091003</c:v>
                </c:pt>
                <c:pt idx="11">
                  <c:v>0.545722858969944</c:v>
                </c:pt>
                <c:pt idx="12">
                  <c:v>0.489743715873875</c:v>
                </c:pt>
                <c:pt idx="13">
                  <c:v>0.436716021447194</c:v>
                </c:pt>
                <c:pt idx="14">
                  <c:v>0.385311623788676</c:v>
                </c:pt>
                <c:pt idx="15">
                  <c:v>0.335678095331792</c:v>
                </c:pt>
                <c:pt idx="16">
                  <c:v>0.292832898814501</c:v>
                </c:pt>
                <c:pt idx="17">
                  <c:v>0.253234295833538</c:v>
                </c:pt>
                <c:pt idx="18">
                  <c:v>0.218259629101284</c:v>
                </c:pt>
                <c:pt idx="19">
                  <c:v>0.186285601849574</c:v>
                </c:pt>
                <c:pt idx="20">
                  <c:v>0.160263662747799</c:v>
                </c:pt>
                <c:pt idx="21">
                  <c:v>0.137340744748881</c:v>
                </c:pt>
                <c:pt idx="22">
                  <c:v>0.118697427320577</c:v>
                </c:pt>
                <c:pt idx="23">
                  <c:v>0.102661222883565</c:v>
                </c:pt>
                <c:pt idx="24">
                  <c:v>0.0897732303605686</c:v>
                </c:pt>
                <c:pt idx="25">
                  <c:v>0.0790988243396134</c:v>
                </c:pt>
                <c:pt idx="26">
                  <c:v>0.0706380048206995</c:v>
                </c:pt>
                <c:pt idx="27">
                  <c:v>0.0638988636922623</c:v>
                </c:pt>
                <c:pt idx="28">
                  <c:v>0.0584878744650499</c:v>
                </c:pt>
                <c:pt idx="29">
                  <c:v>0.0542082738944365</c:v>
                </c:pt>
                <c:pt idx="30">
                  <c:v>0.0510108711692656</c:v>
                </c:pt>
                <c:pt idx="31">
                  <c:v>0.0485513306114418</c:v>
                </c:pt>
                <c:pt idx="32">
                  <c:v>0.0467312705986522</c:v>
                </c:pt>
                <c:pt idx="33">
                  <c:v>0.045058783019332</c:v>
                </c:pt>
                <c:pt idx="34">
                  <c:v>0.0442225392296719</c:v>
                </c:pt>
                <c:pt idx="35">
                  <c:v>0.0431403413842294</c:v>
                </c:pt>
                <c:pt idx="36">
                  <c:v>0.0425500516503517</c:v>
                </c:pt>
                <c:pt idx="37">
                  <c:v>0.0422057159722564</c:v>
                </c:pt>
                <c:pt idx="38">
                  <c:v>0.0416646170495351</c:v>
                </c:pt>
                <c:pt idx="39">
                  <c:v>0.0415170446160657</c:v>
                </c:pt>
                <c:pt idx="40">
                  <c:v>0.0411235181268139</c:v>
                </c:pt>
                <c:pt idx="41">
                  <c:v>0.0411235181268139</c:v>
                </c:pt>
                <c:pt idx="42">
                  <c:v>0.0412218997491269</c:v>
                </c:pt>
                <c:pt idx="43">
                  <c:v>0.0405332283929362</c:v>
                </c:pt>
                <c:pt idx="44">
                  <c:v>0.0405824192040927</c:v>
                </c:pt>
                <c:pt idx="45">
                  <c:v>0.0406808008264056</c:v>
                </c:pt>
                <c:pt idx="46">
                  <c:v>0.0405332283929362</c:v>
                </c:pt>
                <c:pt idx="47">
                  <c:v>0.0403856559594668</c:v>
                </c:pt>
                <c:pt idx="48">
                  <c:v>0.0402872743371538</c:v>
                </c:pt>
                <c:pt idx="49">
                  <c:v>0.0401397019036844</c:v>
                </c:pt>
                <c:pt idx="50">
                  <c:v>0.0401888927148409</c:v>
                </c:pt>
                <c:pt idx="51">
                  <c:v>0.0400413202813714</c:v>
                </c:pt>
                <c:pt idx="52">
                  <c:v>0.0401888927148409</c:v>
                </c:pt>
                <c:pt idx="53">
                  <c:v>0.0400905110925279</c:v>
                </c:pt>
                <c:pt idx="54">
                  <c:v>0.0400413202813714</c:v>
                </c:pt>
                <c:pt idx="55">
                  <c:v>0.039992129470215</c:v>
                </c:pt>
                <c:pt idx="56">
                  <c:v>0.0400905110925279</c:v>
                </c:pt>
                <c:pt idx="57">
                  <c:v>0.0400413202813714</c:v>
                </c:pt>
                <c:pt idx="58">
                  <c:v>0.039893747847902</c:v>
                </c:pt>
                <c:pt idx="59">
                  <c:v>0.0399429386590585</c:v>
                </c:pt>
                <c:pt idx="60">
                  <c:v>0.0398445570367455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2'!$AI$7:$AI$67</c:f>
              <c:numCache>
                <c:formatCode>0.000_ </c:formatCode>
                <c:ptCount val="61"/>
                <c:pt idx="0">
                  <c:v>1.0</c:v>
                </c:pt>
                <c:pt idx="1">
                  <c:v>0.946442687747036</c:v>
                </c:pt>
                <c:pt idx="2">
                  <c:v>0.932509881422925</c:v>
                </c:pt>
                <c:pt idx="3">
                  <c:v>0.911067193675889</c:v>
                </c:pt>
                <c:pt idx="4">
                  <c:v>0.880731225296443</c:v>
                </c:pt>
                <c:pt idx="5">
                  <c:v>0.844268774703557</c:v>
                </c:pt>
                <c:pt idx="6">
                  <c:v>0.80296442687747</c:v>
                </c:pt>
                <c:pt idx="7">
                  <c:v>0.75449604743083</c:v>
                </c:pt>
                <c:pt idx="8">
                  <c:v>0.703853754940711</c:v>
                </c:pt>
                <c:pt idx="9">
                  <c:v>0.648863636363636</c:v>
                </c:pt>
                <c:pt idx="10">
                  <c:v>0.594021739130435</c:v>
                </c:pt>
                <c:pt idx="11">
                  <c:v>0.538735177865613</c:v>
                </c:pt>
                <c:pt idx="12">
                  <c:v>0.483152173913043</c:v>
                </c:pt>
                <c:pt idx="13">
                  <c:v>0.429990118577075</c:v>
                </c:pt>
                <c:pt idx="14">
                  <c:v>0.378458498023715</c:v>
                </c:pt>
                <c:pt idx="15">
                  <c:v>0.332361660079051</c:v>
                </c:pt>
                <c:pt idx="16">
                  <c:v>0.288389328063241</c:v>
                </c:pt>
                <c:pt idx="17">
                  <c:v>0.249308300395257</c:v>
                </c:pt>
                <c:pt idx="18">
                  <c:v>0.214673913043478</c:v>
                </c:pt>
                <c:pt idx="19">
                  <c:v>0.183843873517787</c:v>
                </c:pt>
                <c:pt idx="20">
                  <c:v>0.157905138339921</c:v>
                </c:pt>
                <c:pt idx="21">
                  <c:v>0.135227272727273</c:v>
                </c:pt>
                <c:pt idx="22">
                  <c:v>0.116749011857708</c:v>
                </c:pt>
                <c:pt idx="23">
                  <c:v>0.10098814229249</c:v>
                </c:pt>
                <c:pt idx="24">
                  <c:v>0.0883893280632411</c:v>
                </c:pt>
                <c:pt idx="25">
                  <c:v>0.0782608695652174</c:v>
                </c:pt>
                <c:pt idx="26">
                  <c:v>0.0695652173913043</c:v>
                </c:pt>
                <c:pt idx="27">
                  <c:v>0.062895256916996</c:v>
                </c:pt>
                <c:pt idx="28">
                  <c:v>0.0576086956521739</c:v>
                </c:pt>
                <c:pt idx="29">
                  <c:v>0.0536067193675889</c:v>
                </c:pt>
                <c:pt idx="30">
                  <c:v>0.0503458498023715</c:v>
                </c:pt>
                <c:pt idx="31">
                  <c:v>0.0481225296442688</c:v>
                </c:pt>
                <c:pt idx="32">
                  <c:v>0.045998023715415</c:v>
                </c:pt>
                <c:pt idx="33">
                  <c:v>0.0446146245059288</c:v>
                </c:pt>
                <c:pt idx="34">
                  <c:v>0.0435276679841897</c:v>
                </c:pt>
                <c:pt idx="35">
                  <c:v>0.0426877470355731</c:v>
                </c:pt>
                <c:pt idx="36">
                  <c:v>0.0421936758893281</c:v>
                </c:pt>
                <c:pt idx="37">
                  <c:v>0.041600790513834</c:v>
                </c:pt>
                <c:pt idx="38">
                  <c:v>0.0412549407114624</c:v>
                </c:pt>
                <c:pt idx="39">
                  <c:v>0.0410079051383399</c:v>
                </c:pt>
                <c:pt idx="40">
                  <c:v>0.0411561264822134</c:v>
                </c:pt>
                <c:pt idx="41">
                  <c:v>0.0408596837944664</c:v>
                </c:pt>
                <c:pt idx="42">
                  <c:v>0.0406620553359684</c:v>
                </c:pt>
                <c:pt idx="43">
                  <c:v>0.0405632411067194</c:v>
                </c:pt>
                <c:pt idx="44">
                  <c:v>0.0401185770750988</c:v>
                </c:pt>
                <c:pt idx="45">
                  <c:v>0.0401679841897233</c:v>
                </c:pt>
                <c:pt idx="46">
                  <c:v>0.0401185770750988</c:v>
                </c:pt>
                <c:pt idx="47">
                  <c:v>0.0402173913043478</c:v>
                </c:pt>
                <c:pt idx="48">
                  <c:v>0.0402667984189723</c:v>
                </c:pt>
                <c:pt idx="49">
                  <c:v>0.0399209486166008</c:v>
                </c:pt>
                <c:pt idx="50">
                  <c:v>0.0399209486166008</c:v>
                </c:pt>
                <c:pt idx="51">
                  <c:v>0.0396739130434783</c:v>
                </c:pt>
                <c:pt idx="52">
                  <c:v>0.0398221343873518</c:v>
                </c:pt>
                <c:pt idx="53">
                  <c:v>0.0400197628458498</c:v>
                </c:pt>
                <c:pt idx="54">
                  <c:v>0.0397233201581028</c:v>
                </c:pt>
                <c:pt idx="55">
                  <c:v>0.0398221343873518</c:v>
                </c:pt>
                <c:pt idx="56">
                  <c:v>0.0395256916996047</c:v>
                </c:pt>
                <c:pt idx="57">
                  <c:v>0.0397727272727273</c:v>
                </c:pt>
                <c:pt idx="58">
                  <c:v>0.0394762845849802</c:v>
                </c:pt>
                <c:pt idx="59">
                  <c:v>0.0396245059288537</c:v>
                </c:pt>
                <c:pt idx="60">
                  <c:v>0.0396739130434783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2'!$AJ$7:$AJ$67</c:f>
              <c:numCache>
                <c:formatCode>0.000_ </c:formatCode>
                <c:ptCount val="61"/>
                <c:pt idx="0">
                  <c:v>1.0</c:v>
                </c:pt>
                <c:pt idx="1">
                  <c:v>0.948953522649111</c:v>
                </c:pt>
                <c:pt idx="2">
                  <c:v>0.933575709934165</c:v>
                </c:pt>
                <c:pt idx="3">
                  <c:v>0.90797877567063</c:v>
                </c:pt>
                <c:pt idx="4">
                  <c:v>0.88105532082146</c:v>
                </c:pt>
                <c:pt idx="5">
                  <c:v>0.843470570895156</c:v>
                </c:pt>
                <c:pt idx="6">
                  <c:v>0.799744521961285</c:v>
                </c:pt>
                <c:pt idx="7">
                  <c:v>0.749828043627788</c:v>
                </c:pt>
                <c:pt idx="8">
                  <c:v>0.699223739805443</c:v>
                </c:pt>
                <c:pt idx="9">
                  <c:v>0.642920310504078</c:v>
                </c:pt>
                <c:pt idx="10">
                  <c:v>0.586960793947136</c:v>
                </c:pt>
                <c:pt idx="11">
                  <c:v>0.530755625429891</c:v>
                </c:pt>
                <c:pt idx="12">
                  <c:v>0.473322197111133</c:v>
                </c:pt>
                <c:pt idx="13">
                  <c:v>0.42011398250958</c:v>
                </c:pt>
                <c:pt idx="14">
                  <c:v>0.368625331630146</c:v>
                </c:pt>
                <c:pt idx="15">
                  <c:v>0.321460155252039</c:v>
                </c:pt>
                <c:pt idx="16">
                  <c:v>0.277291932789624</c:v>
                </c:pt>
                <c:pt idx="17">
                  <c:v>0.238970226982411</c:v>
                </c:pt>
                <c:pt idx="18">
                  <c:v>0.205119386852707</c:v>
                </c:pt>
                <c:pt idx="19">
                  <c:v>0.175592021224329</c:v>
                </c:pt>
                <c:pt idx="20">
                  <c:v>0.149847695784612</c:v>
                </c:pt>
                <c:pt idx="21">
                  <c:v>0.127788149749435</c:v>
                </c:pt>
                <c:pt idx="22">
                  <c:v>0.110002947823524</c:v>
                </c:pt>
                <c:pt idx="23">
                  <c:v>0.095263830205365</c:v>
                </c:pt>
                <c:pt idx="24">
                  <c:v>0.0836690576790803</c:v>
                </c:pt>
                <c:pt idx="25">
                  <c:v>0.073793848874914</c:v>
                </c:pt>
                <c:pt idx="26">
                  <c:v>0.0661786381055321</c:v>
                </c:pt>
                <c:pt idx="27">
                  <c:v>0.0602829910582686</c:v>
                </c:pt>
                <c:pt idx="28">
                  <c:v>0.0555664734204579</c:v>
                </c:pt>
                <c:pt idx="29">
                  <c:v>0.0517834332317972</c:v>
                </c:pt>
                <c:pt idx="30">
                  <c:v>0.048983000884347</c:v>
                </c:pt>
                <c:pt idx="31">
                  <c:v>0.0469195244178048</c:v>
                </c:pt>
                <c:pt idx="32">
                  <c:v>0.0452490910877469</c:v>
                </c:pt>
                <c:pt idx="33">
                  <c:v>0.0442664832465363</c:v>
                </c:pt>
                <c:pt idx="34">
                  <c:v>0.0430873538370836</c:v>
                </c:pt>
                <c:pt idx="35">
                  <c:v>0.0423503979561757</c:v>
                </c:pt>
                <c:pt idx="36">
                  <c:v>0.0419573548196915</c:v>
                </c:pt>
                <c:pt idx="37">
                  <c:v>0.0414169205070256</c:v>
                </c:pt>
                <c:pt idx="38">
                  <c:v>0.0413677901149651</c:v>
                </c:pt>
                <c:pt idx="39">
                  <c:v>0.0411221381546625</c:v>
                </c:pt>
                <c:pt idx="40">
                  <c:v>0.0408273558022993</c:v>
                </c:pt>
                <c:pt idx="41">
                  <c:v>0.0406308342340572</c:v>
                </c:pt>
                <c:pt idx="42">
                  <c:v>0.0404834430578756</c:v>
                </c:pt>
                <c:pt idx="43">
                  <c:v>0.0404834430578756</c:v>
                </c:pt>
                <c:pt idx="44">
                  <c:v>0.0402869214896335</c:v>
                </c:pt>
                <c:pt idx="45">
                  <c:v>0.0404343126658151</c:v>
                </c:pt>
                <c:pt idx="46">
                  <c:v>0.0401395303134519</c:v>
                </c:pt>
                <c:pt idx="47">
                  <c:v>0.0401886607055124</c:v>
                </c:pt>
                <c:pt idx="48">
                  <c:v>0.0400412695293308</c:v>
                </c:pt>
                <c:pt idx="49">
                  <c:v>0.0400412695293308</c:v>
                </c:pt>
                <c:pt idx="50">
                  <c:v>0.0400903999213914</c:v>
                </c:pt>
                <c:pt idx="51">
                  <c:v>0.0400903999213914</c:v>
                </c:pt>
                <c:pt idx="52">
                  <c:v>0.0400903999213914</c:v>
                </c:pt>
                <c:pt idx="53">
                  <c:v>0.0396973567849071</c:v>
                </c:pt>
                <c:pt idx="54">
                  <c:v>0.0399430087452098</c:v>
                </c:pt>
                <c:pt idx="55">
                  <c:v>0.0396973567849071</c:v>
                </c:pt>
                <c:pt idx="56">
                  <c:v>0.0396973567849071</c:v>
                </c:pt>
                <c:pt idx="57">
                  <c:v>0.0397956175690282</c:v>
                </c:pt>
                <c:pt idx="58">
                  <c:v>0.0396973567849071</c:v>
                </c:pt>
                <c:pt idx="59">
                  <c:v>0.0395990960007861</c:v>
                </c:pt>
                <c:pt idx="60">
                  <c:v>0.0396973567849071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2'!$AK$7:$AK$67</c:f>
              <c:numCache>
                <c:formatCode>0.000_ </c:formatCode>
                <c:ptCount val="61"/>
                <c:pt idx="0">
                  <c:v>1.0</c:v>
                </c:pt>
                <c:pt idx="1">
                  <c:v>0.944081968005413</c:v>
                </c:pt>
                <c:pt idx="2">
                  <c:v>0.929437919868542</c:v>
                </c:pt>
                <c:pt idx="3">
                  <c:v>0.910975786573873</c:v>
                </c:pt>
                <c:pt idx="4">
                  <c:v>0.882412643178193</c:v>
                </c:pt>
                <c:pt idx="5">
                  <c:v>0.845295055821372</c:v>
                </c:pt>
                <c:pt idx="6">
                  <c:v>0.803344449277464</c:v>
                </c:pt>
                <c:pt idx="7">
                  <c:v>0.75830071045382</c:v>
                </c:pt>
                <c:pt idx="8">
                  <c:v>0.708423952443091</c:v>
                </c:pt>
                <c:pt idx="9">
                  <c:v>0.654100816780242</c:v>
                </c:pt>
                <c:pt idx="10">
                  <c:v>0.598327775361268</c:v>
                </c:pt>
                <c:pt idx="11">
                  <c:v>0.543424677395969</c:v>
                </c:pt>
                <c:pt idx="12">
                  <c:v>0.48852157943067</c:v>
                </c:pt>
                <c:pt idx="13">
                  <c:v>0.435890000483302</c:v>
                </c:pt>
                <c:pt idx="14">
                  <c:v>0.383451742303417</c:v>
                </c:pt>
                <c:pt idx="15">
                  <c:v>0.336378135421198</c:v>
                </c:pt>
                <c:pt idx="16">
                  <c:v>0.293509255231743</c:v>
                </c:pt>
                <c:pt idx="17">
                  <c:v>0.253636846938282</c:v>
                </c:pt>
                <c:pt idx="18">
                  <c:v>0.218355806872553</c:v>
                </c:pt>
                <c:pt idx="19">
                  <c:v>0.187134502923977</c:v>
                </c:pt>
                <c:pt idx="20">
                  <c:v>0.160649557778744</c:v>
                </c:pt>
                <c:pt idx="21">
                  <c:v>0.137451065680731</c:v>
                </c:pt>
                <c:pt idx="22">
                  <c:v>0.118167319124257</c:v>
                </c:pt>
                <c:pt idx="23">
                  <c:v>0.10207336523126</c:v>
                </c:pt>
                <c:pt idx="24">
                  <c:v>0.089120873809869</c:v>
                </c:pt>
                <c:pt idx="25">
                  <c:v>0.0785848919820212</c:v>
                </c:pt>
                <c:pt idx="26">
                  <c:v>0.0699821178290078</c:v>
                </c:pt>
                <c:pt idx="27">
                  <c:v>0.062925909815862</c:v>
                </c:pt>
                <c:pt idx="28">
                  <c:v>0.0578512396694215</c:v>
                </c:pt>
                <c:pt idx="29">
                  <c:v>0.0531632110579479</c:v>
                </c:pt>
                <c:pt idx="30">
                  <c:v>0.0500700787782127</c:v>
                </c:pt>
                <c:pt idx="31">
                  <c:v>0.0476052389927988</c:v>
                </c:pt>
                <c:pt idx="32">
                  <c:v>0.0456237011260935</c:v>
                </c:pt>
                <c:pt idx="33">
                  <c:v>0.0441254651780967</c:v>
                </c:pt>
                <c:pt idx="34">
                  <c:v>0.0429655405731961</c:v>
                </c:pt>
                <c:pt idx="35">
                  <c:v>0.0421439273113914</c:v>
                </c:pt>
                <c:pt idx="36">
                  <c:v>0.0417089555845537</c:v>
                </c:pt>
                <c:pt idx="37">
                  <c:v>0.0409356725146199</c:v>
                </c:pt>
                <c:pt idx="38">
                  <c:v>0.0404523705959113</c:v>
                </c:pt>
                <c:pt idx="39">
                  <c:v>0.0403073800202987</c:v>
                </c:pt>
                <c:pt idx="40">
                  <c:v>0.0400657290609444</c:v>
                </c:pt>
                <c:pt idx="41">
                  <c:v>0.0396790875259775</c:v>
                </c:pt>
                <c:pt idx="42">
                  <c:v>0.0395340969503649</c:v>
                </c:pt>
                <c:pt idx="43">
                  <c:v>0.039485766758494</c:v>
                </c:pt>
                <c:pt idx="44">
                  <c:v>0.0396307573341066</c:v>
                </c:pt>
                <c:pt idx="45">
                  <c:v>0.0396790875259775</c:v>
                </c:pt>
                <c:pt idx="46">
                  <c:v>0.039485766758494</c:v>
                </c:pt>
                <c:pt idx="47">
                  <c:v>0.0393891063747523</c:v>
                </c:pt>
                <c:pt idx="48">
                  <c:v>0.0393407761828814</c:v>
                </c:pt>
                <c:pt idx="49">
                  <c:v>0.0393407761828814</c:v>
                </c:pt>
                <c:pt idx="50">
                  <c:v>0.0391957856072689</c:v>
                </c:pt>
                <c:pt idx="51">
                  <c:v>0.0390991252235271</c:v>
                </c:pt>
                <c:pt idx="52">
                  <c:v>0.0390991252235271</c:v>
                </c:pt>
                <c:pt idx="53">
                  <c:v>0.0390991252235271</c:v>
                </c:pt>
                <c:pt idx="54">
                  <c:v>0.0392441157991397</c:v>
                </c:pt>
                <c:pt idx="55">
                  <c:v>0.0390991252235271</c:v>
                </c:pt>
                <c:pt idx="56">
                  <c:v>0.0388574742641728</c:v>
                </c:pt>
                <c:pt idx="57">
                  <c:v>0.0390507950316563</c:v>
                </c:pt>
                <c:pt idx="58">
                  <c:v>0.0387608138804311</c:v>
                </c:pt>
                <c:pt idx="59">
                  <c:v>0.0389058044560437</c:v>
                </c:pt>
                <c:pt idx="60">
                  <c:v>0.0387608138804311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027520"/>
        <c:axId val="-1109024320"/>
      </c:scatterChart>
      <c:valAx>
        <c:axId val="-110902752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024320"/>
        <c:crosses val="autoZero"/>
        <c:crossBetween val="midCat"/>
      </c:valAx>
      <c:valAx>
        <c:axId val="-110902432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090275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9523809524"/>
          <c:y val="0.0905061452189325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2'!$AL$7:$AL$67</c:f>
              <c:numCache>
                <c:formatCode>0.000_ </c:formatCode>
                <c:ptCount val="61"/>
                <c:pt idx="0">
                  <c:v>1.0</c:v>
                </c:pt>
                <c:pt idx="1">
                  <c:v>0.951433356319574</c:v>
                </c:pt>
                <c:pt idx="2">
                  <c:v>0.937838636587528</c:v>
                </c:pt>
                <c:pt idx="3">
                  <c:v>0.919416806225988</c:v>
                </c:pt>
                <c:pt idx="4">
                  <c:v>0.891587035760024</c:v>
                </c:pt>
                <c:pt idx="5">
                  <c:v>0.855235937346074</c:v>
                </c:pt>
                <c:pt idx="6">
                  <c:v>0.815338390306374</c:v>
                </c:pt>
                <c:pt idx="7">
                  <c:v>0.770909270022658</c:v>
                </c:pt>
                <c:pt idx="8">
                  <c:v>0.721751551571274</c:v>
                </c:pt>
                <c:pt idx="9">
                  <c:v>0.668899615801399</c:v>
                </c:pt>
                <c:pt idx="10">
                  <c:v>0.615161067875086</c:v>
                </c:pt>
                <c:pt idx="11">
                  <c:v>0.558516402324894</c:v>
                </c:pt>
                <c:pt idx="12">
                  <c:v>0.505171904245887</c:v>
                </c:pt>
                <c:pt idx="13">
                  <c:v>0.451482612550488</c:v>
                </c:pt>
                <c:pt idx="14">
                  <c:v>0.401290513249926</c:v>
                </c:pt>
                <c:pt idx="15">
                  <c:v>0.352674613338587</c:v>
                </c:pt>
                <c:pt idx="16">
                  <c:v>0.30868879913309</c:v>
                </c:pt>
                <c:pt idx="17">
                  <c:v>0.268495714707911</c:v>
                </c:pt>
                <c:pt idx="18">
                  <c:v>0.231553541523003</c:v>
                </c:pt>
                <c:pt idx="19">
                  <c:v>0.199783272583982</c:v>
                </c:pt>
                <c:pt idx="20">
                  <c:v>0.171756477194365</c:v>
                </c:pt>
                <c:pt idx="21">
                  <c:v>0.148261255048764</c:v>
                </c:pt>
                <c:pt idx="22">
                  <c:v>0.127672150527042</c:v>
                </c:pt>
                <c:pt idx="23">
                  <c:v>0.110875775785637</c:v>
                </c:pt>
                <c:pt idx="24">
                  <c:v>0.0960003940498473</c:v>
                </c:pt>
                <c:pt idx="25">
                  <c:v>0.0848192296325485</c:v>
                </c:pt>
                <c:pt idx="26">
                  <c:v>0.0757068269136046</c:v>
                </c:pt>
                <c:pt idx="27">
                  <c:v>0.0676780612747512</c:v>
                </c:pt>
                <c:pt idx="28">
                  <c:v>0.0616195448724263</c:v>
                </c:pt>
                <c:pt idx="29">
                  <c:v>0.0568416904738449</c:v>
                </c:pt>
                <c:pt idx="30">
                  <c:v>0.0531474731553541</c:v>
                </c:pt>
                <c:pt idx="31">
                  <c:v>0.0501428430696483</c:v>
                </c:pt>
                <c:pt idx="32">
                  <c:v>0.0478278002167274</c:v>
                </c:pt>
                <c:pt idx="33">
                  <c:v>0.0460053196729386</c:v>
                </c:pt>
                <c:pt idx="34">
                  <c:v>0.0445276327455423</c:v>
                </c:pt>
                <c:pt idx="35">
                  <c:v>0.0435917643581913</c:v>
                </c:pt>
                <c:pt idx="36">
                  <c:v>0.043049945818146</c:v>
                </c:pt>
                <c:pt idx="37">
                  <c:v>0.0424588710471875</c:v>
                </c:pt>
                <c:pt idx="38">
                  <c:v>0.0417692838144025</c:v>
                </c:pt>
                <c:pt idx="39">
                  <c:v>0.0415230026598365</c:v>
                </c:pt>
                <c:pt idx="40">
                  <c:v>0.0411289528125308</c:v>
                </c:pt>
                <c:pt idx="41">
                  <c:v>0.0410304403507044</c:v>
                </c:pt>
                <c:pt idx="42">
                  <c:v>0.0407841591961383</c:v>
                </c:pt>
                <c:pt idx="43">
                  <c:v>0.040488621810659</c:v>
                </c:pt>
                <c:pt idx="44">
                  <c:v>0.040488621810659</c:v>
                </c:pt>
                <c:pt idx="45">
                  <c:v>0.0403408531179194</c:v>
                </c:pt>
                <c:pt idx="46">
                  <c:v>0.0404393655797458</c:v>
                </c:pt>
                <c:pt idx="47">
                  <c:v>0.0402915968870062</c:v>
                </c:pt>
                <c:pt idx="48">
                  <c:v>0.040242340656093</c:v>
                </c:pt>
                <c:pt idx="49">
                  <c:v>0.040242340656093</c:v>
                </c:pt>
                <c:pt idx="50">
                  <c:v>0.0400945719633534</c:v>
                </c:pt>
                <c:pt idx="51">
                  <c:v>0.0400945719633534</c:v>
                </c:pt>
                <c:pt idx="52">
                  <c:v>0.0401438281942666</c:v>
                </c:pt>
                <c:pt idx="53">
                  <c:v>0.0401930844251798</c:v>
                </c:pt>
                <c:pt idx="54">
                  <c:v>0.0399960595015269</c:v>
                </c:pt>
                <c:pt idx="55">
                  <c:v>0.0398975470397005</c:v>
                </c:pt>
                <c:pt idx="56">
                  <c:v>0.0398975470397005</c:v>
                </c:pt>
                <c:pt idx="57">
                  <c:v>0.0398482908087873</c:v>
                </c:pt>
                <c:pt idx="58">
                  <c:v>0.0396512658851345</c:v>
                </c:pt>
                <c:pt idx="59">
                  <c:v>0.0398482908087873</c:v>
                </c:pt>
                <c:pt idx="60">
                  <c:v>0.0397990345778741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2'!$AM$7:$AM$67</c:f>
              <c:numCache>
                <c:formatCode>0.000_ </c:formatCode>
                <c:ptCount val="61"/>
                <c:pt idx="0">
                  <c:v>1.0</c:v>
                </c:pt>
                <c:pt idx="1">
                  <c:v>0.945168056978389</c:v>
                </c:pt>
                <c:pt idx="2">
                  <c:v>0.928825796380311</c:v>
                </c:pt>
                <c:pt idx="3">
                  <c:v>0.907702814771452</c:v>
                </c:pt>
                <c:pt idx="4">
                  <c:v>0.879018488706766</c:v>
                </c:pt>
                <c:pt idx="5">
                  <c:v>0.845602224498756</c:v>
                </c:pt>
                <c:pt idx="6">
                  <c:v>0.805795404653886</c:v>
                </c:pt>
                <c:pt idx="7">
                  <c:v>0.758817503292844</c:v>
                </c:pt>
                <c:pt idx="8">
                  <c:v>0.708229669739987</c:v>
                </c:pt>
                <c:pt idx="9">
                  <c:v>0.65525147568174</c:v>
                </c:pt>
                <c:pt idx="10">
                  <c:v>0.603005024635348</c:v>
                </c:pt>
                <c:pt idx="11">
                  <c:v>0.547636470071711</c:v>
                </c:pt>
                <c:pt idx="12">
                  <c:v>0.492706961315186</c:v>
                </c:pt>
                <c:pt idx="13">
                  <c:v>0.439631201522025</c:v>
                </c:pt>
                <c:pt idx="14">
                  <c:v>0.390653202595248</c:v>
                </c:pt>
                <c:pt idx="15">
                  <c:v>0.343675301234206</c:v>
                </c:pt>
                <c:pt idx="16">
                  <c:v>0.299673154788038</c:v>
                </c:pt>
                <c:pt idx="17">
                  <c:v>0.26030538075028</c:v>
                </c:pt>
                <c:pt idx="18">
                  <c:v>0.22513293331382</c:v>
                </c:pt>
                <c:pt idx="19">
                  <c:v>0.194253378213571</c:v>
                </c:pt>
                <c:pt idx="20">
                  <c:v>0.167276452509879</c:v>
                </c:pt>
                <c:pt idx="21">
                  <c:v>0.143372847455973</c:v>
                </c:pt>
                <c:pt idx="22">
                  <c:v>0.123908483340651</c:v>
                </c:pt>
                <c:pt idx="23">
                  <c:v>0.107810137079858</c:v>
                </c:pt>
                <c:pt idx="24">
                  <c:v>0.0940533684569979</c:v>
                </c:pt>
                <c:pt idx="25">
                  <c:v>0.082491828869701</c:v>
                </c:pt>
                <c:pt idx="26">
                  <c:v>0.0736133469925362</c:v>
                </c:pt>
                <c:pt idx="27">
                  <c:v>0.0662471340065369</c:v>
                </c:pt>
                <c:pt idx="28">
                  <c:v>0.0606371042489877</c:v>
                </c:pt>
                <c:pt idx="29">
                  <c:v>0.0558563832382067</c:v>
                </c:pt>
                <c:pt idx="30">
                  <c:v>0.0521488853114786</c:v>
                </c:pt>
                <c:pt idx="31">
                  <c:v>0.0493682618664325</c:v>
                </c:pt>
                <c:pt idx="32">
                  <c:v>0.0475632957705254</c:v>
                </c:pt>
                <c:pt idx="33">
                  <c:v>0.0454168496024196</c:v>
                </c:pt>
                <c:pt idx="34">
                  <c:v>0.0442460607834528</c:v>
                </c:pt>
                <c:pt idx="35">
                  <c:v>0.0432216205668569</c:v>
                </c:pt>
                <c:pt idx="36">
                  <c:v>0.0424410946875457</c:v>
                </c:pt>
                <c:pt idx="37">
                  <c:v>0.0419532660129762</c:v>
                </c:pt>
                <c:pt idx="38">
                  <c:v>0.0417581345431484</c:v>
                </c:pt>
                <c:pt idx="39">
                  <c:v>0.0413190887360359</c:v>
                </c:pt>
                <c:pt idx="40">
                  <c:v>0.0407824771940095</c:v>
                </c:pt>
                <c:pt idx="41">
                  <c:v>0.0404897799892678</c:v>
                </c:pt>
                <c:pt idx="42">
                  <c:v>0.0404897799892678</c:v>
                </c:pt>
                <c:pt idx="43">
                  <c:v>0.0404409971218108</c:v>
                </c:pt>
                <c:pt idx="44">
                  <c:v>0.0403434313868969</c:v>
                </c:pt>
                <c:pt idx="45">
                  <c:v>0.0403434313868969</c:v>
                </c:pt>
                <c:pt idx="46">
                  <c:v>0.0398556027123274</c:v>
                </c:pt>
                <c:pt idx="47">
                  <c:v>0.0400507341821552</c:v>
                </c:pt>
                <c:pt idx="48">
                  <c:v>0.0400995170496122</c:v>
                </c:pt>
                <c:pt idx="49">
                  <c:v>0.0398556027123274</c:v>
                </c:pt>
                <c:pt idx="50">
                  <c:v>0.0396604712424996</c:v>
                </c:pt>
                <c:pt idx="51">
                  <c:v>0.0398068198448705</c:v>
                </c:pt>
                <c:pt idx="52">
                  <c:v>0.0397580369774135</c:v>
                </c:pt>
                <c:pt idx="53">
                  <c:v>0.0396116883750427</c:v>
                </c:pt>
                <c:pt idx="54">
                  <c:v>0.0396116883750427</c:v>
                </c:pt>
                <c:pt idx="55">
                  <c:v>0.0397580369774135</c:v>
                </c:pt>
                <c:pt idx="56">
                  <c:v>0.0397580369774135</c:v>
                </c:pt>
                <c:pt idx="57">
                  <c:v>0.0395629055075857</c:v>
                </c:pt>
                <c:pt idx="58">
                  <c:v>0.0397092541099566</c:v>
                </c:pt>
                <c:pt idx="59">
                  <c:v>0.039318991170301</c:v>
                </c:pt>
                <c:pt idx="60">
                  <c:v>0.0395141226401288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2'!$AN$7:$AN$67</c:f>
              <c:numCache>
                <c:formatCode>0.000_ </c:formatCode>
                <c:ptCount val="61"/>
                <c:pt idx="0">
                  <c:v>1.0</c:v>
                </c:pt>
                <c:pt idx="1">
                  <c:v>0.950869712679878</c:v>
                </c:pt>
                <c:pt idx="2">
                  <c:v>0.934153786520665</c:v>
                </c:pt>
                <c:pt idx="3">
                  <c:v>0.915499781966181</c:v>
                </c:pt>
                <c:pt idx="4">
                  <c:v>0.887010029555695</c:v>
                </c:pt>
                <c:pt idx="5">
                  <c:v>0.853190561558215</c:v>
                </c:pt>
                <c:pt idx="6">
                  <c:v>0.81026212510296</c:v>
                </c:pt>
                <c:pt idx="7">
                  <c:v>0.765637870051844</c:v>
                </c:pt>
                <c:pt idx="8">
                  <c:v>0.71510247589515</c:v>
                </c:pt>
                <c:pt idx="9">
                  <c:v>0.663501138621057</c:v>
                </c:pt>
                <c:pt idx="10">
                  <c:v>0.609138039633703</c:v>
                </c:pt>
                <c:pt idx="11">
                  <c:v>0.553660545569068</c:v>
                </c:pt>
                <c:pt idx="12">
                  <c:v>0.498716023063133</c:v>
                </c:pt>
                <c:pt idx="13">
                  <c:v>0.445321963273414</c:v>
                </c:pt>
                <c:pt idx="14">
                  <c:v>0.394931924996366</c:v>
                </c:pt>
                <c:pt idx="15">
                  <c:v>0.347497456272106</c:v>
                </c:pt>
                <c:pt idx="16">
                  <c:v>0.302970105140753</c:v>
                </c:pt>
                <c:pt idx="17">
                  <c:v>0.26280343039876</c:v>
                </c:pt>
                <c:pt idx="18">
                  <c:v>0.226367556567663</c:v>
                </c:pt>
                <c:pt idx="19">
                  <c:v>0.195067590484035</c:v>
                </c:pt>
                <c:pt idx="20">
                  <c:v>0.167498425311304</c:v>
                </c:pt>
                <c:pt idx="21">
                  <c:v>0.143853868888997</c:v>
                </c:pt>
                <c:pt idx="22">
                  <c:v>0.123940113377586</c:v>
                </c:pt>
                <c:pt idx="23">
                  <c:v>0.1074179950579</c:v>
                </c:pt>
                <c:pt idx="24">
                  <c:v>0.0936091864915936</c:v>
                </c:pt>
                <c:pt idx="25">
                  <c:v>0.0822714278792577</c:v>
                </c:pt>
                <c:pt idx="26">
                  <c:v>0.07306555550172</c:v>
                </c:pt>
                <c:pt idx="27">
                  <c:v>0.0656039536799263</c:v>
                </c:pt>
                <c:pt idx="28">
                  <c:v>0.0597897184941131</c:v>
                </c:pt>
                <c:pt idx="29">
                  <c:v>0.0550414264256989</c:v>
                </c:pt>
                <c:pt idx="30">
                  <c:v>0.0511652696351567</c:v>
                </c:pt>
                <c:pt idx="31">
                  <c:v>0.0488880275207132</c:v>
                </c:pt>
                <c:pt idx="32">
                  <c:v>0.0467076893260332</c:v>
                </c:pt>
                <c:pt idx="33">
                  <c:v>0.0449634187702893</c:v>
                </c:pt>
                <c:pt idx="34">
                  <c:v>0.0436067638935995</c:v>
                </c:pt>
                <c:pt idx="35">
                  <c:v>0.0427346286157275</c:v>
                </c:pt>
                <c:pt idx="36">
                  <c:v>0.0420563011773826</c:v>
                </c:pt>
                <c:pt idx="37">
                  <c:v>0.0411841658995106</c:v>
                </c:pt>
                <c:pt idx="38">
                  <c:v>0.0411841658995106</c:v>
                </c:pt>
                <c:pt idx="39">
                  <c:v>0.04089345414022</c:v>
                </c:pt>
                <c:pt idx="40">
                  <c:v>0.0405542904210475</c:v>
                </c:pt>
                <c:pt idx="41">
                  <c:v>0.0401666747419933</c:v>
                </c:pt>
                <c:pt idx="42">
                  <c:v>0.0398759629827026</c:v>
                </c:pt>
                <c:pt idx="43">
                  <c:v>0.0397306071030573</c:v>
                </c:pt>
                <c:pt idx="44">
                  <c:v>0.0398759629827026</c:v>
                </c:pt>
                <c:pt idx="45">
                  <c:v>0.0398759629827026</c:v>
                </c:pt>
                <c:pt idx="46">
                  <c:v>0.0396821551431755</c:v>
                </c:pt>
                <c:pt idx="47">
                  <c:v>0.039585251223412</c:v>
                </c:pt>
                <c:pt idx="48">
                  <c:v>0.0397790590629391</c:v>
                </c:pt>
                <c:pt idx="49">
                  <c:v>0.0394398953437666</c:v>
                </c:pt>
                <c:pt idx="50">
                  <c:v>0.0397306071030573</c:v>
                </c:pt>
                <c:pt idx="51">
                  <c:v>0.0393914433838849</c:v>
                </c:pt>
                <c:pt idx="52">
                  <c:v>0.0391976355443578</c:v>
                </c:pt>
                <c:pt idx="53">
                  <c:v>0.039149183584476</c:v>
                </c:pt>
                <c:pt idx="54">
                  <c:v>0.0392460875042395</c:v>
                </c:pt>
                <c:pt idx="55">
                  <c:v>0.0392460875042395</c:v>
                </c:pt>
                <c:pt idx="56">
                  <c:v>0.0392460875042395</c:v>
                </c:pt>
                <c:pt idx="57">
                  <c:v>0.0391976355443578</c:v>
                </c:pt>
                <c:pt idx="58">
                  <c:v>0.039149183584476</c:v>
                </c:pt>
                <c:pt idx="59">
                  <c:v>0.0393429914240031</c:v>
                </c:pt>
                <c:pt idx="60">
                  <c:v>0.0389553757449489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2'!$AO$7:$AO$67</c:f>
              <c:numCache>
                <c:formatCode>0.000_ </c:formatCode>
                <c:ptCount val="61"/>
                <c:pt idx="0">
                  <c:v>1.0</c:v>
                </c:pt>
                <c:pt idx="1">
                  <c:v>0.943346318472563</c:v>
                </c:pt>
                <c:pt idx="2">
                  <c:v>0.92627326504112</c:v>
                </c:pt>
                <c:pt idx="3">
                  <c:v>0.90592988024816</c:v>
                </c:pt>
                <c:pt idx="4">
                  <c:v>0.877795411917472</c:v>
                </c:pt>
                <c:pt idx="5">
                  <c:v>0.841052277208676</c:v>
                </c:pt>
                <c:pt idx="6">
                  <c:v>0.799596017890636</c:v>
                </c:pt>
                <c:pt idx="7">
                  <c:v>0.752320492473429</c:v>
                </c:pt>
                <c:pt idx="8">
                  <c:v>0.702928870292887</c:v>
                </c:pt>
                <c:pt idx="9">
                  <c:v>0.648968402827875</c:v>
                </c:pt>
                <c:pt idx="10">
                  <c:v>0.594142259414226</c:v>
                </c:pt>
                <c:pt idx="11">
                  <c:v>0.538113788294137</c:v>
                </c:pt>
                <c:pt idx="12">
                  <c:v>0.483768575963064</c:v>
                </c:pt>
                <c:pt idx="13">
                  <c:v>0.430673784446689</c:v>
                </c:pt>
                <c:pt idx="14">
                  <c:v>0.379935555234935</c:v>
                </c:pt>
                <c:pt idx="15">
                  <c:v>0.333621891982879</c:v>
                </c:pt>
                <c:pt idx="16">
                  <c:v>0.289135766844611</c:v>
                </c:pt>
                <c:pt idx="17">
                  <c:v>0.250276535372481</c:v>
                </c:pt>
                <c:pt idx="18">
                  <c:v>0.215601404318761</c:v>
                </c:pt>
                <c:pt idx="19">
                  <c:v>0.184629442600875</c:v>
                </c:pt>
                <c:pt idx="20">
                  <c:v>0.158130139950945</c:v>
                </c:pt>
                <c:pt idx="21">
                  <c:v>0.13591112393594</c:v>
                </c:pt>
                <c:pt idx="22">
                  <c:v>0.117010532390708</c:v>
                </c:pt>
                <c:pt idx="23">
                  <c:v>0.10104362044919</c:v>
                </c:pt>
                <c:pt idx="24">
                  <c:v>0.0881065743278988</c:v>
                </c:pt>
                <c:pt idx="25">
                  <c:v>0.0778146491607753</c:v>
                </c:pt>
                <c:pt idx="26">
                  <c:v>0.0694945414322127</c:v>
                </c:pt>
                <c:pt idx="27">
                  <c:v>0.0627615062761506</c:v>
                </c:pt>
                <c:pt idx="28">
                  <c:v>0.0575674505843313</c:v>
                </c:pt>
                <c:pt idx="29">
                  <c:v>0.053287163949406</c:v>
                </c:pt>
                <c:pt idx="30">
                  <c:v>0.0499687394796326</c:v>
                </c:pt>
                <c:pt idx="31">
                  <c:v>0.0474198047419805</c:v>
                </c:pt>
                <c:pt idx="32">
                  <c:v>0.0454479873034194</c:v>
                </c:pt>
                <c:pt idx="33">
                  <c:v>0.0441975664887222</c:v>
                </c:pt>
                <c:pt idx="34">
                  <c:v>0.0427547732409946</c:v>
                </c:pt>
                <c:pt idx="35">
                  <c:v>0.0419852835088732</c:v>
                </c:pt>
                <c:pt idx="36">
                  <c:v>0.0416005386428125</c:v>
                </c:pt>
                <c:pt idx="37">
                  <c:v>0.0411677006684942</c:v>
                </c:pt>
                <c:pt idx="38">
                  <c:v>0.0403501178281152</c:v>
                </c:pt>
                <c:pt idx="39">
                  <c:v>0.040494397152888</c:v>
                </c:pt>
                <c:pt idx="40">
                  <c:v>0.0402539316116</c:v>
                </c:pt>
                <c:pt idx="41">
                  <c:v>0.0400615591785697</c:v>
                </c:pt>
                <c:pt idx="42">
                  <c:v>0.0398691867455394</c:v>
                </c:pt>
                <c:pt idx="43">
                  <c:v>0.0399172798537969</c:v>
                </c:pt>
                <c:pt idx="44">
                  <c:v>0.0397249074207666</c:v>
                </c:pt>
                <c:pt idx="45">
                  <c:v>0.0396287212042514</c:v>
                </c:pt>
                <c:pt idx="46">
                  <c:v>0.0395806280959938</c:v>
                </c:pt>
                <c:pt idx="47">
                  <c:v>0.0394363487712211</c:v>
                </c:pt>
                <c:pt idx="48">
                  <c:v>0.0395325349877362</c:v>
                </c:pt>
                <c:pt idx="49">
                  <c:v>0.0392920694464483</c:v>
                </c:pt>
                <c:pt idx="50">
                  <c:v>0.0394363487712211</c:v>
                </c:pt>
                <c:pt idx="51">
                  <c:v>0.0393401625547059</c:v>
                </c:pt>
                <c:pt idx="52">
                  <c:v>0.0393401625547059</c:v>
                </c:pt>
                <c:pt idx="53">
                  <c:v>0.0392920694464483</c:v>
                </c:pt>
                <c:pt idx="54">
                  <c:v>0.0390516039051604</c:v>
                </c:pt>
                <c:pt idx="55">
                  <c:v>0.0391477901216756</c:v>
                </c:pt>
                <c:pt idx="56">
                  <c:v>0.039099697013418</c:v>
                </c:pt>
                <c:pt idx="57">
                  <c:v>0.0390516039051604</c:v>
                </c:pt>
                <c:pt idx="58">
                  <c:v>0.039099697013418</c:v>
                </c:pt>
                <c:pt idx="59">
                  <c:v>0.0389073245803876</c:v>
                </c:pt>
                <c:pt idx="60">
                  <c:v>0.0389073245803876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279376"/>
        <c:axId val="-1109276176"/>
      </c:scatterChart>
      <c:valAx>
        <c:axId val="-110927937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276176"/>
        <c:crosses val="autoZero"/>
        <c:crossBetween val="midCat"/>
      </c:valAx>
      <c:valAx>
        <c:axId val="-110927617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092793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8060368"/>
        <c:axId val="-1018140512"/>
      </c:scatterChart>
      <c:valAx>
        <c:axId val="-101806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18140512"/>
        <c:crosses val="autoZero"/>
        <c:crossBetween val="midCat"/>
      </c:valAx>
      <c:valAx>
        <c:axId val="-1018140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180603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2'!$AP$7:$AP$67</c:f>
              <c:numCache>
                <c:formatCode>0.000_ </c:formatCode>
                <c:ptCount val="61"/>
                <c:pt idx="0">
                  <c:v>1.0</c:v>
                </c:pt>
                <c:pt idx="1">
                  <c:v>0.943868360839297</c:v>
                </c:pt>
                <c:pt idx="2">
                  <c:v>0.931648897327297</c:v>
                </c:pt>
                <c:pt idx="3">
                  <c:v>0.911883549973224</c:v>
                </c:pt>
                <c:pt idx="4">
                  <c:v>0.88457231877708</c:v>
                </c:pt>
                <c:pt idx="5">
                  <c:v>0.850688866170099</c:v>
                </c:pt>
                <c:pt idx="6">
                  <c:v>0.810817389611022</c:v>
                </c:pt>
                <c:pt idx="7">
                  <c:v>0.76719731269169</c:v>
                </c:pt>
                <c:pt idx="8">
                  <c:v>0.717005014361521</c:v>
                </c:pt>
                <c:pt idx="9">
                  <c:v>0.665498271749184</c:v>
                </c:pt>
                <c:pt idx="10">
                  <c:v>0.611167908086266</c:v>
                </c:pt>
                <c:pt idx="11">
                  <c:v>0.55771384061146</c:v>
                </c:pt>
                <c:pt idx="12">
                  <c:v>0.503432160070104</c:v>
                </c:pt>
                <c:pt idx="13">
                  <c:v>0.451195170634341</c:v>
                </c:pt>
                <c:pt idx="14">
                  <c:v>0.399688428022005</c:v>
                </c:pt>
                <c:pt idx="15">
                  <c:v>0.351200038946497</c:v>
                </c:pt>
                <c:pt idx="16">
                  <c:v>0.306849715203739</c:v>
                </c:pt>
                <c:pt idx="17">
                  <c:v>0.266832189279977</c:v>
                </c:pt>
                <c:pt idx="18">
                  <c:v>0.231147461175211</c:v>
                </c:pt>
                <c:pt idx="19">
                  <c:v>0.198967917822891</c:v>
                </c:pt>
                <c:pt idx="20">
                  <c:v>0.171802735991432</c:v>
                </c:pt>
                <c:pt idx="21">
                  <c:v>0.147948006426172</c:v>
                </c:pt>
                <c:pt idx="22">
                  <c:v>0.127452412248673</c:v>
                </c:pt>
                <c:pt idx="23">
                  <c:v>0.110121220972689</c:v>
                </c:pt>
                <c:pt idx="24">
                  <c:v>0.0962465313275887</c:v>
                </c:pt>
                <c:pt idx="25">
                  <c:v>0.0846112652743294</c:v>
                </c:pt>
                <c:pt idx="26">
                  <c:v>0.0750206903266637</c:v>
                </c:pt>
                <c:pt idx="27">
                  <c:v>0.067620855849277</c:v>
                </c:pt>
                <c:pt idx="28">
                  <c:v>0.0613894162893725</c:v>
                </c:pt>
                <c:pt idx="29">
                  <c:v>0.0563750547685117</c:v>
                </c:pt>
                <c:pt idx="30">
                  <c:v>0.0525777712866949</c:v>
                </c:pt>
                <c:pt idx="31">
                  <c:v>0.0496567839929896</c:v>
                </c:pt>
                <c:pt idx="32">
                  <c:v>0.0473199941580254</c:v>
                </c:pt>
                <c:pt idx="33">
                  <c:v>0.0455674017818022</c:v>
                </c:pt>
                <c:pt idx="34">
                  <c:v>0.0441069081349496</c:v>
                </c:pt>
                <c:pt idx="35">
                  <c:v>0.043035879460591</c:v>
                </c:pt>
                <c:pt idx="36">
                  <c:v>0.0422569495156029</c:v>
                </c:pt>
                <c:pt idx="37">
                  <c:v>0.0415753858137384</c:v>
                </c:pt>
                <c:pt idx="38">
                  <c:v>0.0410398714765591</c:v>
                </c:pt>
                <c:pt idx="39">
                  <c:v>0.040845138990312</c:v>
                </c:pt>
                <c:pt idx="40">
                  <c:v>0.0405043571393798</c:v>
                </c:pt>
                <c:pt idx="41">
                  <c:v>0.0403583077746945</c:v>
                </c:pt>
                <c:pt idx="42">
                  <c:v>0.0401635752884475</c:v>
                </c:pt>
                <c:pt idx="43">
                  <c:v>0.0400175259237622</c:v>
                </c:pt>
                <c:pt idx="44">
                  <c:v>0.0399688428022005</c:v>
                </c:pt>
                <c:pt idx="45">
                  <c:v>0.0395306947081447</c:v>
                </c:pt>
                <c:pt idx="46">
                  <c:v>0.0397741103159535</c:v>
                </c:pt>
                <c:pt idx="47">
                  <c:v>0.0394333284650212</c:v>
                </c:pt>
                <c:pt idx="48">
                  <c:v>0.0397741103159535</c:v>
                </c:pt>
                <c:pt idx="49">
                  <c:v>0.0394333284650212</c:v>
                </c:pt>
                <c:pt idx="50">
                  <c:v>0.0394333284650212</c:v>
                </c:pt>
                <c:pt idx="51">
                  <c:v>0.0392385959787742</c:v>
                </c:pt>
                <c:pt idx="52">
                  <c:v>0.0392872791003359</c:v>
                </c:pt>
                <c:pt idx="53">
                  <c:v>0.0392385959787742</c:v>
                </c:pt>
                <c:pt idx="54">
                  <c:v>0.0393846453434594</c:v>
                </c:pt>
                <c:pt idx="55">
                  <c:v>0.0390925466140889</c:v>
                </c:pt>
                <c:pt idx="56">
                  <c:v>0.0391412297356506</c:v>
                </c:pt>
                <c:pt idx="57">
                  <c:v>0.0392872791003359</c:v>
                </c:pt>
                <c:pt idx="58">
                  <c:v>0.0391899128572124</c:v>
                </c:pt>
                <c:pt idx="59">
                  <c:v>0.0390438634925271</c:v>
                </c:pt>
                <c:pt idx="60">
                  <c:v>0.0389951803709654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2'!$AQ$7:$AQ$67</c:f>
              <c:numCache>
                <c:formatCode>0.000_ </c:formatCode>
                <c:ptCount val="61"/>
                <c:pt idx="0">
                  <c:v>1.0</c:v>
                </c:pt>
                <c:pt idx="1">
                  <c:v>0.9468053783492</c:v>
                </c:pt>
                <c:pt idx="2">
                  <c:v>0.929826283246638</c:v>
                </c:pt>
                <c:pt idx="3">
                  <c:v>0.905731671410344</c:v>
                </c:pt>
                <c:pt idx="4">
                  <c:v>0.879134360584944</c:v>
                </c:pt>
                <c:pt idx="5">
                  <c:v>0.844194719795858</c:v>
                </c:pt>
                <c:pt idx="6">
                  <c:v>0.802483069977427</c:v>
                </c:pt>
                <c:pt idx="7">
                  <c:v>0.756453037589557</c:v>
                </c:pt>
                <c:pt idx="8">
                  <c:v>0.70345470605555</c:v>
                </c:pt>
                <c:pt idx="9">
                  <c:v>0.65079988222593</c:v>
                </c:pt>
                <c:pt idx="10">
                  <c:v>0.595985867111591</c:v>
                </c:pt>
                <c:pt idx="11">
                  <c:v>0.540975561880459</c:v>
                </c:pt>
                <c:pt idx="12">
                  <c:v>0.485818039061733</c:v>
                </c:pt>
                <c:pt idx="13">
                  <c:v>0.432279909706546</c:v>
                </c:pt>
                <c:pt idx="14">
                  <c:v>0.382569437628815</c:v>
                </c:pt>
                <c:pt idx="15">
                  <c:v>0.335705172244577</c:v>
                </c:pt>
                <c:pt idx="16">
                  <c:v>0.29227598390421</c:v>
                </c:pt>
                <c:pt idx="17">
                  <c:v>0.252723525370498</c:v>
                </c:pt>
                <c:pt idx="18">
                  <c:v>0.218519972519384</c:v>
                </c:pt>
                <c:pt idx="19">
                  <c:v>0.188045931887329</c:v>
                </c:pt>
                <c:pt idx="20">
                  <c:v>0.162086563941506</c:v>
                </c:pt>
                <c:pt idx="21">
                  <c:v>0.139169692805967</c:v>
                </c:pt>
                <c:pt idx="22">
                  <c:v>0.119786043772696</c:v>
                </c:pt>
                <c:pt idx="23">
                  <c:v>0.104082834429286</c:v>
                </c:pt>
                <c:pt idx="24">
                  <c:v>0.0909804691333791</c:v>
                </c:pt>
                <c:pt idx="25">
                  <c:v>0.0802826577681814</c:v>
                </c:pt>
                <c:pt idx="26">
                  <c:v>0.0718912552752969</c:v>
                </c:pt>
                <c:pt idx="27">
                  <c:v>0.064972028658357</c:v>
                </c:pt>
                <c:pt idx="28">
                  <c:v>0.0593777603297674</c:v>
                </c:pt>
                <c:pt idx="29">
                  <c:v>0.0551575228187261</c:v>
                </c:pt>
                <c:pt idx="30">
                  <c:v>0.0516733732456571</c:v>
                </c:pt>
                <c:pt idx="31">
                  <c:v>0.0489253116105604</c:v>
                </c:pt>
                <c:pt idx="32">
                  <c:v>0.0470605555010305</c:v>
                </c:pt>
                <c:pt idx="33">
                  <c:v>0.0455883796250859</c:v>
                </c:pt>
                <c:pt idx="34">
                  <c:v>0.044361566395132</c:v>
                </c:pt>
                <c:pt idx="35">
                  <c:v>0.0431838256943763</c:v>
                </c:pt>
                <c:pt idx="36">
                  <c:v>0.0428893905191874</c:v>
                </c:pt>
                <c:pt idx="37">
                  <c:v>0.0423495926980076</c:v>
                </c:pt>
                <c:pt idx="38">
                  <c:v>0.0417607223476298</c:v>
                </c:pt>
                <c:pt idx="39">
                  <c:v>0.0414662871724409</c:v>
                </c:pt>
                <c:pt idx="40">
                  <c:v>0.0412209245264501</c:v>
                </c:pt>
                <c:pt idx="41">
                  <c:v>0.0412209245264501</c:v>
                </c:pt>
                <c:pt idx="42">
                  <c:v>0.0409755618804593</c:v>
                </c:pt>
                <c:pt idx="43">
                  <c:v>0.040877416822063</c:v>
                </c:pt>
                <c:pt idx="44">
                  <c:v>0.0406320541760722</c:v>
                </c:pt>
                <c:pt idx="45">
                  <c:v>0.0406811267052704</c:v>
                </c:pt>
                <c:pt idx="46">
                  <c:v>0.0405339091176759</c:v>
                </c:pt>
                <c:pt idx="47">
                  <c:v>0.0404357640592796</c:v>
                </c:pt>
                <c:pt idx="48">
                  <c:v>0.0403376190008833</c:v>
                </c:pt>
                <c:pt idx="49">
                  <c:v>0.0404357640592796</c:v>
                </c:pt>
                <c:pt idx="50">
                  <c:v>0.0404357640592796</c:v>
                </c:pt>
                <c:pt idx="51">
                  <c:v>0.0403376190008833</c:v>
                </c:pt>
                <c:pt idx="52">
                  <c:v>0.0402885464716851</c:v>
                </c:pt>
                <c:pt idx="53">
                  <c:v>0.0399941112964962</c:v>
                </c:pt>
                <c:pt idx="54">
                  <c:v>0.0401904014132888</c:v>
                </c:pt>
                <c:pt idx="55">
                  <c:v>0.0399450387672981</c:v>
                </c:pt>
                <c:pt idx="56">
                  <c:v>0.0399941112964962</c:v>
                </c:pt>
                <c:pt idx="57">
                  <c:v>0.0399941112964962</c:v>
                </c:pt>
                <c:pt idx="58">
                  <c:v>0.0399941112964962</c:v>
                </c:pt>
                <c:pt idx="59">
                  <c:v>0.0401413288840907</c:v>
                </c:pt>
                <c:pt idx="60">
                  <c:v>0.0397487486505054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2'!$AR$7:$AR$67</c:f>
              <c:numCache>
                <c:formatCode>0.000_ </c:formatCode>
                <c:ptCount val="61"/>
                <c:pt idx="0">
                  <c:v>1.0</c:v>
                </c:pt>
                <c:pt idx="1">
                  <c:v>0.94933749025721</c:v>
                </c:pt>
                <c:pt idx="2">
                  <c:v>0.934236165237724</c:v>
                </c:pt>
                <c:pt idx="3">
                  <c:v>0.911389321901793</c:v>
                </c:pt>
                <c:pt idx="4">
                  <c:v>0.883476227591582</c:v>
                </c:pt>
                <c:pt idx="5">
                  <c:v>0.850448168355417</c:v>
                </c:pt>
                <c:pt idx="6">
                  <c:v>0.809041309431021</c:v>
                </c:pt>
                <c:pt idx="7">
                  <c:v>0.763055339049104</c:v>
                </c:pt>
                <c:pt idx="8">
                  <c:v>0.712782540919719</c:v>
                </c:pt>
                <c:pt idx="9">
                  <c:v>0.658369056897895</c:v>
                </c:pt>
                <c:pt idx="10">
                  <c:v>0.604929851909587</c:v>
                </c:pt>
                <c:pt idx="11">
                  <c:v>0.550565081839439</c:v>
                </c:pt>
                <c:pt idx="12">
                  <c:v>0.494495323460639</c:v>
                </c:pt>
                <c:pt idx="13">
                  <c:v>0.440276695245518</c:v>
                </c:pt>
                <c:pt idx="14">
                  <c:v>0.389468043647701</c:v>
                </c:pt>
                <c:pt idx="15">
                  <c:v>0.342118082618862</c:v>
                </c:pt>
                <c:pt idx="16">
                  <c:v>0.298519095869057</c:v>
                </c:pt>
                <c:pt idx="17">
                  <c:v>0.258135229929852</c:v>
                </c:pt>
                <c:pt idx="18">
                  <c:v>0.22208690568979</c:v>
                </c:pt>
                <c:pt idx="19">
                  <c:v>0.191202260327358</c:v>
                </c:pt>
                <c:pt idx="20">
                  <c:v>0.164068589243959</c:v>
                </c:pt>
                <c:pt idx="21">
                  <c:v>0.14039360872954</c:v>
                </c:pt>
                <c:pt idx="22">
                  <c:v>0.121200311769291</c:v>
                </c:pt>
                <c:pt idx="23">
                  <c:v>0.10478371005456</c:v>
                </c:pt>
                <c:pt idx="24">
                  <c:v>0.0915335151987529</c:v>
                </c:pt>
                <c:pt idx="25">
                  <c:v>0.0803293063133281</c:v>
                </c:pt>
                <c:pt idx="26">
                  <c:v>0.0714633671083398</c:v>
                </c:pt>
                <c:pt idx="27">
                  <c:v>0.0643024162120031</c:v>
                </c:pt>
                <c:pt idx="28">
                  <c:v>0.0584567420109119</c:v>
                </c:pt>
                <c:pt idx="29">
                  <c:v>0.0544134840218238</c:v>
                </c:pt>
                <c:pt idx="30">
                  <c:v>0.0507599376461418</c:v>
                </c:pt>
                <c:pt idx="31">
                  <c:v>0.0480319563522993</c:v>
                </c:pt>
                <c:pt idx="32">
                  <c:v>0.0460346843335931</c:v>
                </c:pt>
                <c:pt idx="33">
                  <c:v>0.0444271239282931</c:v>
                </c:pt>
                <c:pt idx="34">
                  <c:v>0.0432579890880748</c:v>
                </c:pt>
                <c:pt idx="35">
                  <c:v>0.0425272798129384</c:v>
                </c:pt>
                <c:pt idx="36">
                  <c:v>0.0415042868277475</c:v>
                </c:pt>
                <c:pt idx="37">
                  <c:v>0.0412120031176929</c:v>
                </c:pt>
                <c:pt idx="38">
                  <c:v>0.0409684333593141</c:v>
                </c:pt>
                <c:pt idx="39">
                  <c:v>0.040578721745908</c:v>
                </c:pt>
                <c:pt idx="40">
                  <c:v>0.0400915822291504</c:v>
                </c:pt>
                <c:pt idx="41">
                  <c:v>0.0398480124707716</c:v>
                </c:pt>
                <c:pt idx="42">
                  <c:v>0.0399941543257989</c:v>
                </c:pt>
                <c:pt idx="43">
                  <c:v>0.0396531566640686</c:v>
                </c:pt>
                <c:pt idx="44">
                  <c:v>0.0396044427123928</c:v>
                </c:pt>
                <c:pt idx="45">
                  <c:v>0.0394583008573655</c:v>
                </c:pt>
                <c:pt idx="46">
                  <c:v>0.0395070148090413</c:v>
                </c:pt>
                <c:pt idx="47">
                  <c:v>0.0394095869056898</c:v>
                </c:pt>
                <c:pt idx="48">
                  <c:v>0.0394583008573655</c:v>
                </c:pt>
                <c:pt idx="49">
                  <c:v>0.0394095869056898</c:v>
                </c:pt>
                <c:pt idx="50">
                  <c:v>0.0393121590023383</c:v>
                </c:pt>
                <c:pt idx="51">
                  <c:v>0.039360872954014</c:v>
                </c:pt>
                <c:pt idx="52">
                  <c:v>0.0391173031956352</c:v>
                </c:pt>
                <c:pt idx="53">
                  <c:v>0.0392147310989867</c:v>
                </c:pt>
                <c:pt idx="54">
                  <c:v>0.039166017147311</c:v>
                </c:pt>
                <c:pt idx="55">
                  <c:v>0.0389224473889322</c:v>
                </c:pt>
                <c:pt idx="56">
                  <c:v>0.0389711613406079</c:v>
                </c:pt>
                <c:pt idx="57">
                  <c:v>0.0390685892439595</c:v>
                </c:pt>
                <c:pt idx="58">
                  <c:v>0.0389711613406079</c:v>
                </c:pt>
                <c:pt idx="59">
                  <c:v>0.0389224473889322</c:v>
                </c:pt>
                <c:pt idx="60">
                  <c:v>0.0390685892439595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2'!$AS$7:$AS$67</c:f>
              <c:numCache>
                <c:formatCode>0.000_ </c:formatCode>
                <c:ptCount val="61"/>
                <c:pt idx="0">
                  <c:v>1.0</c:v>
                </c:pt>
                <c:pt idx="1">
                  <c:v>0.949869224062772</c:v>
                </c:pt>
                <c:pt idx="2">
                  <c:v>0.934418289256999</c:v>
                </c:pt>
                <c:pt idx="3">
                  <c:v>0.912525428654461</c:v>
                </c:pt>
                <c:pt idx="4">
                  <c:v>0.886128063547418</c:v>
                </c:pt>
                <c:pt idx="5">
                  <c:v>0.849510801123704</c:v>
                </c:pt>
                <c:pt idx="6">
                  <c:v>0.806887532693984</c:v>
                </c:pt>
                <c:pt idx="7">
                  <c:v>0.762326842972004</c:v>
                </c:pt>
                <c:pt idx="8">
                  <c:v>0.712631986825535</c:v>
                </c:pt>
                <c:pt idx="9">
                  <c:v>0.659595078949918</c:v>
                </c:pt>
                <c:pt idx="10">
                  <c:v>0.605686331492783</c:v>
                </c:pt>
                <c:pt idx="11">
                  <c:v>0.549210500823404</c:v>
                </c:pt>
                <c:pt idx="12">
                  <c:v>0.493897122929381</c:v>
                </c:pt>
                <c:pt idx="13">
                  <c:v>0.441974232296813</c:v>
                </c:pt>
                <c:pt idx="14">
                  <c:v>0.390293519325777</c:v>
                </c:pt>
                <c:pt idx="15">
                  <c:v>0.343553230650005</c:v>
                </c:pt>
                <c:pt idx="16">
                  <c:v>0.298653492201879</c:v>
                </c:pt>
                <c:pt idx="17">
                  <c:v>0.259130097839775</c:v>
                </c:pt>
                <c:pt idx="18">
                  <c:v>0.224062772449869</c:v>
                </c:pt>
                <c:pt idx="19">
                  <c:v>0.192724983047564</c:v>
                </c:pt>
                <c:pt idx="20">
                  <c:v>0.165455778359004</c:v>
                </c:pt>
                <c:pt idx="21">
                  <c:v>0.141383318802674</c:v>
                </c:pt>
                <c:pt idx="22">
                  <c:v>0.122590332267752</c:v>
                </c:pt>
                <c:pt idx="23">
                  <c:v>0.105783202557396</c:v>
                </c:pt>
                <c:pt idx="24">
                  <c:v>0.0925603022377216</c:v>
                </c:pt>
                <c:pt idx="25">
                  <c:v>0.0812748232103071</c:v>
                </c:pt>
                <c:pt idx="26">
                  <c:v>0.0722658142012981</c:v>
                </c:pt>
                <c:pt idx="27">
                  <c:v>0.0652910975491621</c:v>
                </c:pt>
                <c:pt idx="28">
                  <c:v>0.059769446866221</c:v>
                </c:pt>
                <c:pt idx="29">
                  <c:v>0.0549743291678775</c:v>
                </c:pt>
                <c:pt idx="30">
                  <c:v>0.051535406374116</c:v>
                </c:pt>
                <c:pt idx="31">
                  <c:v>0.048629274435726</c:v>
                </c:pt>
                <c:pt idx="32">
                  <c:v>0.0464496754819335</c:v>
                </c:pt>
                <c:pt idx="33">
                  <c:v>0.045045045045045</c:v>
                </c:pt>
                <c:pt idx="34">
                  <c:v>0.0437372856727695</c:v>
                </c:pt>
                <c:pt idx="35">
                  <c:v>0.042817010558946</c:v>
                </c:pt>
                <c:pt idx="36">
                  <c:v>0.042332655235881</c:v>
                </c:pt>
                <c:pt idx="37">
                  <c:v>0.041848299912816</c:v>
                </c:pt>
                <c:pt idx="38">
                  <c:v>0.0411217669282185</c:v>
                </c:pt>
                <c:pt idx="39">
                  <c:v>0.0411217669282185</c:v>
                </c:pt>
                <c:pt idx="40">
                  <c:v>0.0408311537343795</c:v>
                </c:pt>
                <c:pt idx="41">
                  <c:v>0.0404436694759275</c:v>
                </c:pt>
                <c:pt idx="42">
                  <c:v>0.040298362879008</c:v>
                </c:pt>
                <c:pt idx="43">
                  <c:v>0.0403467984113145</c:v>
                </c:pt>
                <c:pt idx="44">
                  <c:v>0.040201491814395</c:v>
                </c:pt>
                <c:pt idx="45">
                  <c:v>0.040104620749782</c:v>
                </c:pt>
                <c:pt idx="46">
                  <c:v>0.040104620749782</c:v>
                </c:pt>
                <c:pt idx="47">
                  <c:v>0.0399593141528625</c:v>
                </c:pt>
                <c:pt idx="48">
                  <c:v>0.0397655720236365</c:v>
                </c:pt>
                <c:pt idx="49">
                  <c:v>0.0396687009590235</c:v>
                </c:pt>
                <c:pt idx="50">
                  <c:v>0.0397655720236365</c:v>
                </c:pt>
                <c:pt idx="51">
                  <c:v>0.0393780877651845</c:v>
                </c:pt>
                <c:pt idx="52">
                  <c:v>0.0395718298944105</c:v>
                </c:pt>
                <c:pt idx="53">
                  <c:v>0.0395718298944105</c:v>
                </c:pt>
                <c:pt idx="54">
                  <c:v>0.03971713649133</c:v>
                </c:pt>
                <c:pt idx="55">
                  <c:v>0.0396687009590235</c:v>
                </c:pt>
                <c:pt idx="56">
                  <c:v>0.0392812167005715</c:v>
                </c:pt>
                <c:pt idx="57">
                  <c:v>0.039232781168265</c:v>
                </c:pt>
                <c:pt idx="58">
                  <c:v>0.039329652232878</c:v>
                </c:pt>
                <c:pt idx="59">
                  <c:v>0.039426523297491</c:v>
                </c:pt>
                <c:pt idx="60">
                  <c:v>0.039426523297491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9188144"/>
        <c:axId val="-1109184224"/>
      </c:scatterChart>
      <c:valAx>
        <c:axId val="-110918814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9184224"/>
        <c:crosses val="autoZero"/>
        <c:crossBetween val="midCat"/>
      </c:valAx>
      <c:valAx>
        <c:axId val="-110918422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091881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33333197699791"/>
          <c:w val="0.846152623785619"/>
          <c:h val="0.74166591220508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2'!$AT$7:$AT$67</c:f>
              <c:numCache>
                <c:formatCode>0.000_ </c:formatCode>
                <c:ptCount val="61"/>
                <c:pt idx="0">
                  <c:v>1.0</c:v>
                </c:pt>
                <c:pt idx="1">
                  <c:v>0.949725597804782</c:v>
                </c:pt>
                <c:pt idx="2">
                  <c:v>0.935172481379851</c:v>
                </c:pt>
                <c:pt idx="3">
                  <c:v>0.91483731869855</c:v>
                </c:pt>
                <c:pt idx="4">
                  <c:v>0.886858094864759</c:v>
                </c:pt>
                <c:pt idx="5">
                  <c:v>0.849127793022344</c:v>
                </c:pt>
                <c:pt idx="6">
                  <c:v>0.808996471971776</c:v>
                </c:pt>
                <c:pt idx="7">
                  <c:v>0.76063308506468</c:v>
                </c:pt>
                <c:pt idx="8">
                  <c:v>0.709917679341435</c:v>
                </c:pt>
                <c:pt idx="9">
                  <c:v>0.653567228537828</c:v>
                </c:pt>
                <c:pt idx="10">
                  <c:v>0.598049784398275</c:v>
                </c:pt>
                <c:pt idx="11">
                  <c:v>0.542532340258722</c:v>
                </c:pt>
                <c:pt idx="12">
                  <c:v>0.486965895727166</c:v>
                </c:pt>
                <c:pt idx="13">
                  <c:v>0.431693453547628</c:v>
                </c:pt>
                <c:pt idx="14">
                  <c:v>0.379655037240298</c:v>
                </c:pt>
                <c:pt idx="15">
                  <c:v>0.333104664837319</c:v>
                </c:pt>
                <c:pt idx="16">
                  <c:v>0.288220305762446</c:v>
                </c:pt>
                <c:pt idx="17">
                  <c:v>0.248774990199922</c:v>
                </c:pt>
                <c:pt idx="18">
                  <c:v>0.213739709917679</c:v>
                </c:pt>
                <c:pt idx="19">
                  <c:v>0.183359466875735</c:v>
                </c:pt>
                <c:pt idx="20">
                  <c:v>0.15719325754606</c:v>
                </c:pt>
                <c:pt idx="21">
                  <c:v>0.134310074480596</c:v>
                </c:pt>
                <c:pt idx="22">
                  <c:v>0.115983927871423</c:v>
                </c:pt>
                <c:pt idx="23">
                  <c:v>0.0999117992943943</c:v>
                </c:pt>
                <c:pt idx="24">
                  <c:v>0.0873676989415915</c:v>
                </c:pt>
                <c:pt idx="25">
                  <c:v>0.0774206193649549</c:v>
                </c:pt>
                <c:pt idx="26">
                  <c:v>0.0689925519404155</c:v>
                </c:pt>
                <c:pt idx="27">
                  <c:v>0.0622794982359859</c:v>
                </c:pt>
                <c:pt idx="28">
                  <c:v>0.0570854566836535</c:v>
                </c:pt>
                <c:pt idx="29">
                  <c:v>0.0534104272834183</c:v>
                </c:pt>
                <c:pt idx="30">
                  <c:v>0.0503234025872207</c:v>
                </c:pt>
                <c:pt idx="31">
                  <c:v>0.0478733829870639</c:v>
                </c:pt>
                <c:pt idx="32">
                  <c:v>0.0460603684829479</c:v>
                </c:pt>
                <c:pt idx="33">
                  <c:v>0.0447373578988632</c:v>
                </c:pt>
                <c:pt idx="34">
                  <c:v>0.0435613484907879</c:v>
                </c:pt>
                <c:pt idx="35">
                  <c:v>0.0429243433947471</c:v>
                </c:pt>
                <c:pt idx="36">
                  <c:v>0.0421893375147001</c:v>
                </c:pt>
                <c:pt idx="37">
                  <c:v>0.0418463347706782</c:v>
                </c:pt>
                <c:pt idx="38">
                  <c:v>0.0413563308506468</c:v>
                </c:pt>
                <c:pt idx="39">
                  <c:v>0.041062328498628</c:v>
                </c:pt>
                <c:pt idx="40">
                  <c:v>0.0409153273226186</c:v>
                </c:pt>
                <c:pt idx="41">
                  <c:v>0.040719325754606</c:v>
                </c:pt>
                <c:pt idx="42">
                  <c:v>0.0404253234025872</c:v>
                </c:pt>
                <c:pt idx="43">
                  <c:v>0.0406213249705998</c:v>
                </c:pt>
                <c:pt idx="44">
                  <c:v>0.0404253234025872</c:v>
                </c:pt>
                <c:pt idx="45">
                  <c:v>0.0402293218345747</c:v>
                </c:pt>
                <c:pt idx="46">
                  <c:v>0.0402293218345747</c:v>
                </c:pt>
                <c:pt idx="47">
                  <c:v>0.0403273226185809</c:v>
                </c:pt>
                <c:pt idx="48">
                  <c:v>0.0401313210505684</c:v>
                </c:pt>
                <c:pt idx="49">
                  <c:v>0.0400823206585653</c:v>
                </c:pt>
                <c:pt idx="50">
                  <c:v>0.0401803214425715</c:v>
                </c:pt>
                <c:pt idx="51">
                  <c:v>0.0401313210505684</c:v>
                </c:pt>
                <c:pt idx="52">
                  <c:v>0.0398863190905527</c:v>
                </c:pt>
                <c:pt idx="53">
                  <c:v>0.0400333202665621</c:v>
                </c:pt>
                <c:pt idx="54">
                  <c:v>0.039984319874559</c:v>
                </c:pt>
                <c:pt idx="55">
                  <c:v>0.0397883183065464</c:v>
                </c:pt>
                <c:pt idx="56">
                  <c:v>0.039984319874559</c:v>
                </c:pt>
                <c:pt idx="57">
                  <c:v>0.0398373186985496</c:v>
                </c:pt>
                <c:pt idx="58">
                  <c:v>0.0400333202665621</c:v>
                </c:pt>
                <c:pt idx="59">
                  <c:v>0.039641317130537</c:v>
                </c:pt>
                <c:pt idx="60">
                  <c:v>0.0399353194825559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2'!$AU$7:$AU$67</c:f>
              <c:numCache>
                <c:formatCode>0.000_ </c:formatCode>
                <c:ptCount val="61"/>
                <c:pt idx="0">
                  <c:v>1.0</c:v>
                </c:pt>
                <c:pt idx="1">
                  <c:v>0.944907521578298</c:v>
                </c:pt>
                <c:pt idx="2">
                  <c:v>0.932675709001233</c:v>
                </c:pt>
                <c:pt idx="3">
                  <c:v>0.90865598027127</c:v>
                </c:pt>
                <c:pt idx="4">
                  <c:v>0.88498150431566</c:v>
                </c:pt>
                <c:pt idx="5">
                  <c:v>0.851294697903822</c:v>
                </c:pt>
                <c:pt idx="6">
                  <c:v>0.810061652281134</c:v>
                </c:pt>
                <c:pt idx="7">
                  <c:v>0.764044389642417</c:v>
                </c:pt>
                <c:pt idx="8">
                  <c:v>0.716744759556104</c:v>
                </c:pt>
                <c:pt idx="9">
                  <c:v>0.667225647348952</c:v>
                </c:pt>
                <c:pt idx="10">
                  <c:v>0.611294697903822</c:v>
                </c:pt>
                <c:pt idx="11">
                  <c:v>0.559161528976572</c:v>
                </c:pt>
                <c:pt idx="12">
                  <c:v>0.504562268803946</c:v>
                </c:pt>
                <c:pt idx="13">
                  <c:v>0.453711467324291</c:v>
                </c:pt>
                <c:pt idx="14">
                  <c:v>0.403699136868064</c:v>
                </c:pt>
                <c:pt idx="15">
                  <c:v>0.356251541307028</c:v>
                </c:pt>
                <c:pt idx="16">
                  <c:v>0.312503082614057</c:v>
                </c:pt>
                <c:pt idx="17">
                  <c:v>0.273390875462392</c:v>
                </c:pt>
                <c:pt idx="18">
                  <c:v>0.237731196054254</c:v>
                </c:pt>
                <c:pt idx="19">
                  <c:v>0.205672009864365</c:v>
                </c:pt>
                <c:pt idx="20">
                  <c:v>0.177854500616523</c:v>
                </c:pt>
                <c:pt idx="21">
                  <c:v>0.153884093711467</c:v>
                </c:pt>
                <c:pt idx="22">
                  <c:v>0.133119605425401</c:v>
                </c:pt>
                <c:pt idx="23">
                  <c:v>0.116004932182491</c:v>
                </c:pt>
                <c:pt idx="24">
                  <c:v>0.101307028360049</c:v>
                </c:pt>
                <c:pt idx="25">
                  <c:v>0.0892231812577065</c:v>
                </c:pt>
                <c:pt idx="26">
                  <c:v>0.0792108508014797</c:v>
                </c:pt>
                <c:pt idx="27">
                  <c:v>0.0713193588162762</c:v>
                </c:pt>
                <c:pt idx="28">
                  <c:v>0.0648088779284833</c:v>
                </c:pt>
                <c:pt idx="29">
                  <c:v>0.059482120838471</c:v>
                </c:pt>
                <c:pt idx="30">
                  <c:v>0.054944512946979</c:v>
                </c:pt>
                <c:pt idx="31">
                  <c:v>0.0521824907521578</c:v>
                </c:pt>
                <c:pt idx="32">
                  <c:v>0.0493218249075216</c:v>
                </c:pt>
                <c:pt idx="33">
                  <c:v>0.0473982737361282</c:v>
                </c:pt>
                <c:pt idx="34">
                  <c:v>0.04577065351418</c:v>
                </c:pt>
                <c:pt idx="35">
                  <c:v>0.0447348951911221</c:v>
                </c:pt>
                <c:pt idx="36">
                  <c:v>0.0437484586929716</c:v>
                </c:pt>
                <c:pt idx="37">
                  <c:v>0.0429099876695438</c:v>
                </c:pt>
                <c:pt idx="38">
                  <c:v>0.0424660912453761</c:v>
                </c:pt>
                <c:pt idx="39">
                  <c:v>0.0418249075215783</c:v>
                </c:pt>
                <c:pt idx="40">
                  <c:v>0.0417755856966708</c:v>
                </c:pt>
                <c:pt idx="41">
                  <c:v>0.041134401972873</c:v>
                </c:pt>
                <c:pt idx="42">
                  <c:v>0.041134401972873</c:v>
                </c:pt>
                <c:pt idx="43">
                  <c:v>0.0409371146732429</c:v>
                </c:pt>
                <c:pt idx="44">
                  <c:v>0.0407398273736128</c:v>
                </c:pt>
                <c:pt idx="45">
                  <c:v>0.0408877928483354</c:v>
                </c:pt>
                <c:pt idx="46">
                  <c:v>0.0404438964241677</c:v>
                </c:pt>
                <c:pt idx="47">
                  <c:v>0.0406905055487053</c:v>
                </c:pt>
                <c:pt idx="48">
                  <c:v>0.0404932182490752</c:v>
                </c:pt>
                <c:pt idx="49">
                  <c:v>0.0403945745992602</c:v>
                </c:pt>
                <c:pt idx="50">
                  <c:v>0.0402959309494451</c:v>
                </c:pt>
                <c:pt idx="51">
                  <c:v>0.0401972872996301</c:v>
                </c:pt>
                <c:pt idx="52">
                  <c:v>0.0402466091245376</c:v>
                </c:pt>
                <c:pt idx="53">
                  <c:v>0.0402466091245376</c:v>
                </c:pt>
                <c:pt idx="54">
                  <c:v>0.040098643649815</c:v>
                </c:pt>
                <c:pt idx="55">
                  <c:v>0.0401479654747226</c:v>
                </c:pt>
                <c:pt idx="56">
                  <c:v>0.040098643649815</c:v>
                </c:pt>
                <c:pt idx="57">
                  <c:v>0.0398520345252774</c:v>
                </c:pt>
                <c:pt idx="58">
                  <c:v>0.0398027127003699</c:v>
                </c:pt>
                <c:pt idx="59">
                  <c:v>0.0400493218249075</c:v>
                </c:pt>
                <c:pt idx="60">
                  <c:v>0.040098643649815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2'!$AV$7:$AV$67</c:f>
              <c:numCache>
                <c:formatCode>0.000_ </c:formatCode>
                <c:ptCount val="61"/>
                <c:pt idx="0">
                  <c:v>1.0</c:v>
                </c:pt>
                <c:pt idx="1">
                  <c:v>0.947957388584832</c:v>
                </c:pt>
                <c:pt idx="2">
                  <c:v>0.933541829554339</c:v>
                </c:pt>
                <c:pt idx="3">
                  <c:v>0.914435105551212</c:v>
                </c:pt>
                <c:pt idx="4">
                  <c:v>0.888047302580141</c:v>
                </c:pt>
                <c:pt idx="5">
                  <c:v>0.851788506645817</c:v>
                </c:pt>
                <c:pt idx="6">
                  <c:v>0.814259186864738</c:v>
                </c:pt>
                <c:pt idx="7">
                  <c:v>0.768911258795934</c:v>
                </c:pt>
                <c:pt idx="8">
                  <c:v>0.721413213448006</c:v>
                </c:pt>
                <c:pt idx="9">
                  <c:v>0.668930805316654</c:v>
                </c:pt>
                <c:pt idx="10">
                  <c:v>0.613956215793589</c:v>
                </c:pt>
                <c:pt idx="11">
                  <c:v>0.559568021892103</c:v>
                </c:pt>
                <c:pt idx="12">
                  <c:v>0.504593432369038</c:v>
                </c:pt>
                <c:pt idx="13">
                  <c:v>0.452941751368256</c:v>
                </c:pt>
                <c:pt idx="14">
                  <c:v>0.399872947615324</c:v>
                </c:pt>
                <c:pt idx="15">
                  <c:v>0.353352228303362</c:v>
                </c:pt>
                <c:pt idx="16">
                  <c:v>0.308786161063331</c:v>
                </c:pt>
                <c:pt idx="17">
                  <c:v>0.268324863174355</c:v>
                </c:pt>
                <c:pt idx="18">
                  <c:v>0.23211493354183</c:v>
                </c:pt>
                <c:pt idx="19">
                  <c:v>0.199667709147772</c:v>
                </c:pt>
                <c:pt idx="20">
                  <c:v>0.172204847537138</c:v>
                </c:pt>
                <c:pt idx="21">
                  <c:v>0.147869429241595</c:v>
                </c:pt>
                <c:pt idx="22">
                  <c:v>0.127345582486317</c:v>
                </c:pt>
                <c:pt idx="23">
                  <c:v>0.110046911649726</c:v>
                </c:pt>
                <c:pt idx="24">
                  <c:v>0.0962666145426114</c:v>
                </c:pt>
                <c:pt idx="25">
                  <c:v>0.0846853010164191</c:v>
                </c:pt>
                <c:pt idx="26">
                  <c:v>0.0750097732603596</c:v>
                </c:pt>
                <c:pt idx="27">
                  <c:v>0.0672888975762314</c:v>
                </c:pt>
                <c:pt idx="28">
                  <c:v>0.0608385457388585</c:v>
                </c:pt>
                <c:pt idx="29">
                  <c:v>0.0564405785770133</c:v>
                </c:pt>
                <c:pt idx="30">
                  <c:v>0.0524335418295543</c:v>
                </c:pt>
                <c:pt idx="31">
                  <c:v>0.0496481626270524</c:v>
                </c:pt>
                <c:pt idx="32">
                  <c:v>0.0471559812353401</c:v>
                </c:pt>
                <c:pt idx="33">
                  <c:v>0.0455922595777951</c:v>
                </c:pt>
                <c:pt idx="34">
                  <c:v>0.044175136825645</c:v>
                </c:pt>
                <c:pt idx="35">
                  <c:v>0.0431000781860829</c:v>
                </c:pt>
                <c:pt idx="36">
                  <c:v>0.0421227521501173</c:v>
                </c:pt>
                <c:pt idx="37">
                  <c:v>0.0416829554339328</c:v>
                </c:pt>
                <c:pt idx="38">
                  <c:v>0.0410965598123534</c:v>
                </c:pt>
                <c:pt idx="39">
                  <c:v>0.0410476935105551</c:v>
                </c:pt>
                <c:pt idx="40">
                  <c:v>0.0405590304925723</c:v>
                </c:pt>
                <c:pt idx="41">
                  <c:v>0.0403635652853792</c:v>
                </c:pt>
                <c:pt idx="42">
                  <c:v>0.0403146989835809</c:v>
                </c:pt>
                <c:pt idx="43">
                  <c:v>0.0401681000781861</c:v>
                </c:pt>
                <c:pt idx="44">
                  <c:v>0.0401192337763878</c:v>
                </c:pt>
                <c:pt idx="45">
                  <c:v>0.0397771696637998</c:v>
                </c:pt>
                <c:pt idx="46">
                  <c:v>0.0397771696637998</c:v>
                </c:pt>
                <c:pt idx="47">
                  <c:v>0.0397771696637998</c:v>
                </c:pt>
                <c:pt idx="48">
                  <c:v>0.0397283033620016</c:v>
                </c:pt>
                <c:pt idx="49">
                  <c:v>0.0395817044566067</c:v>
                </c:pt>
                <c:pt idx="50">
                  <c:v>0.0395817044566067</c:v>
                </c:pt>
                <c:pt idx="51">
                  <c:v>0.0396794370602033</c:v>
                </c:pt>
                <c:pt idx="52">
                  <c:v>0.0393373729476153</c:v>
                </c:pt>
                <c:pt idx="53">
                  <c:v>0.039288506645817</c:v>
                </c:pt>
                <c:pt idx="54">
                  <c:v>0.0394351055512119</c:v>
                </c:pt>
                <c:pt idx="55">
                  <c:v>0.0394839718530102</c:v>
                </c:pt>
                <c:pt idx="56">
                  <c:v>0.0395328381548084</c:v>
                </c:pt>
                <c:pt idx="57">
                  <c:v>0.0394839718530102</c:v>
                </c:pt>
                <c:pt idx="58">
                  <c:v>0.0393373729476153</c:v>
                </c:pt>
                <c:pt idx="59">
                  <c:v>0.0391907740422205</c:v>
                </c:pt>
                <c:pt idx="60">
                  <c:v>0.0391907740422205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2'!$AW$7:$AW$67</c:f>
              <c:numCache>
                <c:formatCode>0.000_ </c:formatCode>
                <c:ptCount val="61"/>
                <c:pt idx="0">
                  <c:v>1.0</c:v>
                </c:pt>
                <c:pt idx="1">
                  <c:v>0.944801530837545</c:v>
                </c:pt>
                <c:pt idx="2">
                  <c:v>0.928904371718758</c:v>
                </c:pt>
                <c:pt idx="3">
                  <c:v>0.909670771797262</c:v>
                </c:pt>
                <c:pt idx="4">
                  <c:v>0.879642804572886</c:v>
                </c:pt>
                <c:pt idx="5">
                  <c:v>0.84824100878269</c:v>
                </c:pt>
                <c:pt idx="6">
                  <c:v>0.805848584465924</c:v>
                </c:pt>
                <c:pt idx="7">
                  <c:v>0.763554290761003</c:v>
                </c:pt>
                <c:pt idx="8">
                  <c:v>0.711741327707178</c:v>
                </c:pt>
                <c:pt idx="9">
                  <c:v>0.661007801383642</c:v>
                </c:pt>
                <c:pt idx="10">
                  <c:v>0.607624748540307</c:v>
                </c:pt>
                <c:pt idx="11">
                  <c:v>0.554290761002895</c:v>
                </c:pt>
                <c:pt idx="12">
                  <c:v>0.50022079387665</c:v>
                </c:pt>
                <c:pt idx="13">
                  <c:v>0.446248957362249</c:v>
                </c:pt>
                <c:pt idx="14">
                  <c:v>0.398066826946666</c:v>
                </c:pt>
                <c:pt idx="15">
                  <c:v>0.350964133261371</c:v>
                </c:pt>
                <c:pt idx="16">
                  <c:v>0.30665816201364</c:v>
                </c:pt>
                <c:pt idx="17">
                  <c:v>0.266032088710073</c:v>
                </c:pt>
                <c:pt idx="18">
                  <c:v>0.231146656199401</c:v>
                </c:pt>
                <c:pt idx="19">
                  <c:v>0.19964672979736</c:v>
                </c:pt>
                <c:pt idx="20">
                  <c:v>0.173396791128993</c:v>
                </c:pt>
                <c:pt idx="21">
                  <c:v>0.148667876944213</c:v>
                </c:pt>
                <c:pt idx="22">
                  <c:v>0.128551101516118</c:v>
                </c:pt>
                <c:pt idx="23">
                  <c:v>0.112065158726265</c:v>
                </c:pt>
                <c:pt idx="24">
                  <c:v>0.097639958785143</c:v>
                </c:pt>
                <c:pt idx="25">
                  <c:v>0.0860114812815858</c:v>
                </c:pt>
                <c:pt idx="26">
                  <c:v>0.0765418772386046</c:v>
                </c:pt>
                <c:pt idx="27">
                  <c:v>0.0688876895147441</c:v>
                </c:pt>
                <c:pt idx="28">
                  <c:v>0.0625091997448604</c:v>
                </c:pt>
                <c:pt idx="29">
                  <c:v>0.0579951916000196</c:v>
                </c:pt>
                <c:pt idx="30">
                  <c:v>0.0541190324321672</c:v>
                </c:pt>
                <c:pt idx="31">
                  <c:v>0.0509297875472253</c:v>
                </c:pt>
                <c:pt idx="32">
                  <c:v>0.048672783474805</c:v>
                </c:pt>
                <c:pt idx="33">
                  <c:v>0.046808301849762</c:v>
                </c:pt>
                <c:pt idx="34">
                  <c:v>0.0452872773661744</c:v>
                </c:pt>
                <c:pt idx="35">
                  <c:v>0.0441587753299642</c:v>
                </c:pt>
                <c:pt idx="36">
                  <c:v>0.0432265345174427</c:v>
                </c:pt>
                <c:pt idx="37">
                  <c:v>0.0428830773759874</c:v>
                </c:pt>
                <c:pt idx="38">
                  <c:v>0.0423433590108434</c:v>
                </c:pt>
                <c:pt idx="39">
                  <c:v>0.0418527059516216</c:v>
                </c:pt>
                <c:pt idx="40">
                  <c:v>0.0415092488101663</c:v>
                </c:pt>
                <c:pt idx="41">
                  <c:v>0.041411118198322</c:v>
                </c:pt>
                <c:pt idx="42">
                  <c:v>0.0412148569746332</c:v>
                </c:pt>
                <c:pt idx="43">
                  <c:v>0.0413129875864776</c:v>
                </c:pt>
                <c:pt idx="44">
                  <c:v>0.0410185957509445</c:v>
                </c:pt>
                <c:pt idx="45">
                  <c:v>0.0409695304450223</c:v>
                </c:pt>
                <c:pt idx="46">
                  <c:v>0.0409204651391001</c:v>
                </c:pt>
                <c:pt idx="47">
                  <c:v>0.0409204651391001</c:v>
                </c:pt>
                <c:pt idx="48">
                  <c:v>0.0409695304450223</c:v>
                </c:pt>
                <c:pt idx="49">
                  <c:v>0.0404298120798783</c:v>
                </c:pt>
                <c:pt idx="50">
                  <c:v>0.0405279426917227</c:v>
                </c:pt>
                <c:pt idx="51">
                  <c:v>0.040626073303567</c:v>
                </c:pt>
                <c:pt idx="52">
                  <c:v>0.0402335508561896</c:v>
                </c:pt>
                <c:pt idx="53">
                  <c:v>0.0404788773858005</c:v>
                </c:pt>
                <c:pt idx="54">
                  <c:v>0.0403316814680339</c:v>
                </c:pt>
                <c:pt idx="55">
                  <c:v>0.0403807467739561</c:v>
                </c:pt>
                <c:pt idx="56">
                  <c:v>0.0403316814680339</c:v>
                </c:pt>
                <c:pt idx="57">
                  <c:v>0.0403316814680339</c:v>
                </c:pt>
                <c:pt idx="58">
                  <c:v>0.0402826161621118</c:v>
                </c:pt>
                <c:pt idx="59">
                  <c:v>0.0402335508561896</c:v>
                </c:pt>
                <c:pt idx="60">
                  <c:v>0.0400372896325009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534080"/>
        <c:axId val="-1110530160"/>
      </c:scatterChart>
      <c:valAx>
        <c:axId val="-111053408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0530160"/>
        <c:crosses val="autoZero"/>
        <c:crossBetween val="midCat"/>
      </c:valAx>
      <c:valAx>
        <c:axId val="-111053016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105340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23967067212385"/>
          <c:w val="0.857143455038682"/>
          <c:h val="0.743802403274312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2'!$AX$7:$AX$67</c:f>
              <c:numCache>
                <c:formatCode>0.000_ </c:formatCode>
                <c:ptCount val="61"/>
                <c:pt idx="0">
                  <c:v>1.0</c:v>
                </c:pt>
                <c:pt idx="1">
                  <c:v>0.950663574917361</c:v>
                </c:pt>
                <c:pt idx="2">
                  <c:v>0.93660269376881</c:v>
                </c:pt>
                <c:pt idx="3">
                  <c:v>0.916177413784597</c:v>
                </c:pt>
                <c:pt idx="4">
                  <c:v>0.887759632936997</c:v>
                </c:pt>
                <c:pt idx="5">
                  <c:v>0.856282993734274</c:v>
                </c:pt>
                <c:pt idx="6">
                  <c:v>0.816912526518328</c:v>
                </c:pt>
                <c:pt idx="7">
                  <c:v>0.771917706842962</c:v>
                </c:pt>
                <c:pt idx="8">
                  <c:v>0.720755834032266</c:v>
                </c:pt>
                <c:pt idx="9">
                  <c:v>0.66885391484533</c:v>
                </c:pt>
                <c:pt idx="10">
                  <c:v>0.616162612857072</c:v>
                </c:pt>
                <c:pt idx="11">
                  <c:v>0.560313779663526</c:v>
                </c:pt>
                <c:pt idx="12">
                  <c:v>0.505402338546549</c:v>
                </c:pt>
                <c:pt idx="13">
                  <c:v>0.450934925255316</c:v>
                </c:pt>
                <c:pt idx="14">
                  <c:v>0.401154472346934</c:v>
                </c:pt>
                <c:pt idx="15">
                  <c:v>0.352804775765948</c:v>
                </c:pt>
                <c:pt idx="16">
                  <c:v>0.307563273965168</c:v>
                </c:pt>
                <c:pt idx="17">
                  <c:v>0.267107405397405</c:v>
                </c:pt>
                <c:pt idx="18">
                  <c:v>0.230795796536583</c:v>
                </c:pt>
                <c:pt idx="19">
                  <c:v>0.199713848734521</c:v>
                </c:pt>
                <c:pt idx="20">
                  <c:v>0.171394740737086</c:v>
                </c:pt>
                <c:pt idx="21">
                  <c:v>0.147269228871676</c:v>
                </c:pt>
                <c:pt idx="22">
                  <c:v>0.127287976713207</c:v>
                </c:pt>
                <c:pt idx="23">
                  <c:v>0.110168237209532</c:v>
                </c:pt>
                <c:pt idx="24">
                  <c:v>0.0962060289111451</c:v>
                </c:pt>
                <c:pt idx="25">
                  <c:v>0.0844146233163945</c:v>
                </c:pt>
                <c:pt idx="26">
                  <c:v>0.0750407025506932</c:v>
                </c:pt>
                <c:pt idx="27">
                  <c:v>0.0674922295130495</c:v>
                </c:pt>
                <c:pt idx="28">
                  <c:v>0.0615225220780502</c:v>
                </c:pt>
                <c:pt idx="29">
                  <c:v>0.0563915338694558</c:v>
                </c:pt>
                <c:pt idx="30">
                  <c:v>0.0523952834377621</c:v>
                </c:pt>
                <c:pt idx="31">
                  <c:v>0.0497311164832996</c:v>
                </c:pt>
                <c:pt idx="32">
                  <c:v>0.0472642952291677</c:v>
                </c:pt>
                <c:pt idx="33">
                  <c:v>0.0456361932014406</c:v>
                </c:pt>
                <c:pt idx="34">
                  <c:v>0.0440574275987962</c:v>
                </c:pt>
                <c:pt idx="35">
                  <c:v>0.0432187083723913</c:v>
                </c:pt>
                <c:pt idx="36">
                  <c:v>0.0423799891459865</c:v>
                </c:pt>
                <c:pt idx="37">
                  <c:v>0.0417386156199122</c:v>
                </c:pt>
                <c:pt idx="38">
                  <c:v>0.0413439242192511</c:v>
                </c:pt>
                <c:pt idx="39">
                  <c:v>0.0410479056687552</c:v>
                </c:pt>
                <c:pt idx="40">
                  <c:v>0.0406532142680941</c:v>
                </c:pt>
                <c:pt idx="41">
                  <c:v>0.0403571957175983</c:v>
                </c:pt>
                <c:pt idx="42">
                  <c:v>0.0402091864423504</c:v>
                </c:pt>
                <c:pt idx="43">
                  <c:v>0.0400611771671025</c:v>
                </c:pt>
                <c:pt idx="44">
                  <c:v>0.0398638314667719</c:v>
                </c:pt>
                <c:pt idx="45">
                  <c:v>0.0399625043169372</c:v>
                </c:pt>
                <c:pt idx="46">
                  <c:v>0.0398144950416893</c:v>
                </c:pt>
                <c:pt idx="47">
                  <c:v>0.0399131678918545</c:v>
                </c:pt>
                <c:pt idx="48">
                  <c:v>0.0396171493413587</c:v>
                </c:pt>
                <c:pt idx="49">
                  <c:v>0.0394198036410282</c:v>
                </c:pt>
                <c:pt idx="50">
                  <c:v>0.0396664857664414</c:v>
                </c:pt>
                <c:pt idx="51">
                  <c:v>0.0396664857664414</c:v>
                </c:pt>
                <c:pt idx="52">
                  <c:v>0.0395184764911934</c:v>
                </c:pt>
                <c:pt idx="53">
                  <c:v>0.0396664857664414</c:v>
                </c:pt>
                <c:pt idx="54">
                  <c:v>0.0395184764911934</c:v>
                </c:pt>
                <c:pt idx="55">
                  <c:v>0.0394691400661108</c:v>
                </c:pt>
                <c:pt idx="56">
                  <c:v>0.0395184764911934</c:v>
                </c:pt>
                <c:pt idx="57">
                  <c:v>0.0393704672159455</c:v>
                </c:pt>
                <c:pt idx="58">
                  <c:v>0.0393211307908629</c:v>
                </c:pt>
                <c:pt idx="59">
                  <c:v>0.0392224579406976</c:v>
                </c:pt>
                <c:pt idx="60">
                  <c:v>0.0392717943657803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2'!$AY$7:$AY$67</c:f>
              <c:numCache>
                <c:formatCode>0.000_ </c:formatCode>
                <c:ptCount val="61"/>
                <c:pt idx="0">
                  <c:v>1.0</c:v>
                </c:pt>
                <c:pt idx="1">
                  <c:v>0.947218399842736</c:v>
                </c:pt>
                <c:pt idx="2">
                  <c:v>0.931197169254964</c:v>
                </c:pt>
                <c:pt idx="3">
                  <c:v>0.912522115195597</c:v>
                </c:pt>
                <c:pt idx="4">
                  <c:v>0.882396304305091</c:v>
                </c:pt>
                <c:pt idx="5">
                  <c:v>0.847159425987812</c:v>
                </c:pt>
                <c:pt idx="6">
                  <c:v>0.807499508551209</c:v>
                </c:pt>
                <c:pt idx="7">
                  <c:v>0.760172989974445</c:v>
                </c:pt>
                <c:pt idx="8">
                  <c:v>0.711175545508158</c:v>
                </c:pt>
                <c:pt idx="9">
                  <c:v>0.657902496559858</c:v>
                </c:pt>
                <c:pt idx="10">
                  <c:v>0.60354826027128</c:v>
                </c:pt>
                <c:pt idx="11">
                  <c:v>0.547031649302143</c:v>
                </c:pt>
                <c:pt idx="12">
                  <c:v>0.493955179870257</c:v>
                </c:pt>
                <c:pt idx="13">
                  <c:v>0.441419304108512</c:v>
                </c:pt>
                <c:pt idx="14">
                  <c:v>0.390701788873599</c:v>
                </c:pt>
                <c:pt idx="15">
                  <c:v>0.344112443483389</c:v>
                </c:pt>
                <c:pt idx="16">
                  <c:v>0.300914094751327</c:v>
                </c:pt>
                <c:pt idx="17">
                  <c:v>0.262286219775899</c:v>
                </c:pt>
                <c:pt idx="18">
                  <c:v>0.226852761942206</c:v>
                </c:pt>
                <c:pt idx="19">
                  <c:v>0.196137212502457</c:v>
                </c:pt>
                <c:pt idx="20">
                  <c:v>0.169304108511893</c:v>
                </c:pt>
                <c:pt idx="21">
                  <c:v>0.146206015333202</c:v>
                </c:pt>
                <c:pt idx="22">
                  <c:v>0.126548063691763</c:v>
                </c:pt>
                <c:pt idx="23">
                  <c:v>0.109887949675644</c:v>
                </c:pt>
                <c:pt idx="24">
                  <c:v>0.0966188323176725</c:v>
                </c:pt>
                <c:pt idx="25">
                  <c:v>0.0856103793984667</c:v>
                </c:pt>
                <c:pt idx="26">
                  <c:v>0.0762728523687832</c:v>
                </c:pt>
                <c:pt idx="27">
                  <c:v>0.0688028307450363</c:v>
                </c:pt>
                <c:pt idx="28">
                  <c:v>0.0627088657361903</c:v>
                </c:pt>
                <c:pt idx="29">
                  <c:v>0.0580401022213485</c:v>
                </c:pt>
                <c:pt idx="30">
                  <c:v>0.0544033811676823</c:v>
                </c:pt>
                <c:pt idx="31">
                  <c:v>0.0512089640259485</c:v>
                </c:pt>
                <c:pt idx="32">
                  <c:v>0.0488991547080794</c:v>
                </c:pt>
                <c:pt idx="33">
                  <c:v>0.0471299390603499</c:v>
                </c:pt>
                <c:pt idx="34">
                  <c:v>0.0456064478081384</c:v>
                </c:pt>
                <c:pt idx="35">
                  <c:v>0.0445744053469628</c:v>
                </c:pt>
                <c:pt idx="36">
                  <c:v>0.0438372321604089</c:v>
                </c:pt>
                <c:pt idx="37">
                  <c:v>0.0430509140947513</c:v>
                </c:pt>
                <c:pt idx="38">
                  <c:v>0.0426577550619225</c:v>
                </c:pt>
                <c:pt idx="39">
                  <c:v>0.042117161391783</c:v>
                </c:pt>
                <c:pt idx="40">
                  <c:v>0.0420188716335758</c:v>
                </c:pt>
                <c:pt idx="41">
                  <c:v>0.0415274228425398</c:v>
                </c:pt>
                <c:pt idx="42">
                  <c:v>0.0415765677216434</c:v>
                </c:pt>
                <c:pt idx="43">
                  <c:v>0.041134263809711</c:v>
                </c:pt>
                <c:pt idx="44">
                  <c:v>0.0412816984470218</c:v>
                </c:pt>
                <c:pt idx="45">
                  <c:v>0.0409868291724002</c:v>
                </c:pt>
                <c:pt idx="46">
                  <c:v>0.0408393945350894</c:v>
                </c:pt>
                <c:pt idx="47">
                  <c:v>0.0408393945350894</c:v>
                </c:pt>
                <c:pt idx="48">
                  <c:v>0.040888539414193</c:v>
                </c:pt>
                <c:pt idx="49">
                  <c:v>0.040888539414193</c:v>
                </c:pt>
                <c:pt idx="50">
                  <c:v>0.0407902496559858</c:v>
                </c:pt>
                <c:pt idx="51">
                  <c:v>0.0406919598977786</c:v>
                </c:pt>
                <c:pt idx="52">
                  <c:v>0.0403970906231571</c:v>
                </c:pt>
                <c:pt idx="53">
                  <c:v>0.0407902496559858</c:v>
                </c:pt>
                <c:pt idx="54">
                  <c:v>0.0405445252604679</c:v>
                </c:pt>
                <c:pt idx="55">
                  <c:v>0.0405936701395714</c:v>
                </c:pt>
                <c:pt idx="56">
                  <c:v>0.0403970906231571</c:v>
                </c:pt>
                <c:pt idx="57">
                  <c:v>0.0404462355022607</c:v>
                </c:pt>
                <c:pt idx="58">
                  <c:v>0.0404953803813643</c:v>
                </c:pt>
                <c:pt idx="59">
                  <c:v>0.0403970906231571</c:v>
                </c:pt>
                <c:pt idx="60">
                  <c:v>0.0404462355022607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2'!$AZ$7:$AZ$67</c:f>
              <c:numCache>
                <c:formatCode>0.000_ </c:formatCode>
                <c:ptCount val="61"/>
                <c:pt idx="0">
                  <c:v>1.0</c:v>
                </c:pt>
                <c:pt idx="1">
                  <c:v>0.949099876695438</c:v>
                </c:pt>
                <c:pt idx="2">
                  <c:v>0.93632552404439</c:v>
                </c:pt>
                <c:pt idx="3">
                  <c:v>0.915709001233046</c:v>
                </c:pt>
                <c:pt idx="4">
                  <c:v>0.885672009864365</c:v>
                </c:pt>
                <c:pt idx="5">
                  <c:v>0.850653514180025</c:v>
                </c:pt>
                <c:pt idx="6">
                  <c:v>0.810209617755857</c:v>
                </c:pt>
                <c:pt idx="7">
                  <c:v>0.765129469790382</c:v>
                </c:pt>
                <c:pt idx="8">
                  <c:v>0.713785450061652</c:v>
                </c:pt>
                <c:pt idx="9">
                  <c:v>0.660024660912454</c:v>
                </c:pt>
                <c:pt idx="10">
                  <c:v>0.60517879161529</c:v>
                </c:pt>
                <c:pt idx="11">
                  <c:v>0.548951911220715</c:v>
                </c:pt>
                <c:pt idx="12">
                  <c:v>0.493908754623921</c:v>
                </c:pt>
                <c:pt idx="13">
                  <c:v>0.439112207151665</c:v>
                </c:pt>
                <c:pt idx="14">
                  <c:v>0.3888532675709</c:v>
                </c:pt>
                <c:pt idx="15">
                  <c:v>0.340320591861899</c:v>
                </c:pt>
                <c:pt idx="16">
                  <c:v>0.296226880394575</c:v>
                </c:pt>
                <c:pt idx="17">
                  <c:v>0.256029593094944</c:v>
                </c:pt>
                <c:pt idx="18">
                  <c:v>0.220567200986436</c:v>
                </c:pt>
                <c:pt idx="19">
                  <c:v>0.189346485819975</c:v>
                </c:pt>
                <c:pt idx="20">
                  <c:v>0.162712700369914</c:v>
                </c:pt>
                <c:pt idx="21">
                  <c:v>0.139383477188656</c:v>
                </c:pt>
                <c:pt idx="22">
                  <c:v>0.119901356350185</c:v>
                </c:pt>
                <c:pt idx="23">
                  <c:v>0.104019728729963</c:v>
                </c:pt>
                <c:pt idx="24">
                  <c:v>0.0904562268803946</c:v>
                </c:pt>
                <c:pt idx="25">
                  <c:v>0.0796054254007398</c:v>
                </c:pt>
                <c:pt idx="26">
                  <c:v>0.0710234278668311</c:v>
                </c:pt>
                <c:pt idx="27">
                  <c:v>0.064019728729963</c:v>
                </c:pt>
                <c:pt idx="28">
                  <c:v>0.0586436498150431</c:v>
                </c:pt>
                <c:pt idx="29">
                  <c:v>0.0542540073982737</c:v>
                </c:pt>
                <c:pt idx="30">
                  <c:v>0.0512453760789149</c:v>
                </c:pt>
                <c:pt idx="31">
                  <c:v>0.0483847102342787</c:v>
                </c:pt>
                <c:pt idx="32">
                  <c:v>0.0462145499383477</c:v>
                </c:pt>
                <c:pt idx="33">
                  <c:v>0.0448335388409371</c:v>
                </c:pt>
                <c:pt idx="34">
                  <c:v>0.0437484586929716</c:v>
                </c:pt>
                <c:pt idx="35">
                  <c:v>0.0428606658446362</c:v>
                </c:pt>
                <c:pt idx="36">
                  <c:v>0.0424167694204685</c:v>
                </c:pt>
                <c:pt idx="37">
                  <c:v>0.0417262638717633</c:v>
                </c:pt>
                <c:pt idx="38">
                  <c:v>0.0414796547472256</c:v>
                </c:pt>
                <c:pt idx="39">
                  <c:v>0.0409371146732429</c:v>
                </c:pt>
                <c:pt idx="40">
                  <c:v>0.0408877928483354</c:v>
                </c:pt>
                <c:pt idx="41">
                  <c:v>0.0408384710234279</c:v>
                </c:pt>
                <c:pt idx="42">
                  <c:v>0.0406905055487053</c:v>
                </c:pt>
                <c:pt idx="43">
                  <c:v>0.0401479654747226</c:v>
                </c:pt>
                <c:pt idx="44">
                  <c:v>0.0404932182490752</c:v>
                </c:pt>
                <c:pt idx="45">
                  <c:v>0.0401972872996301</c:v>
                </c:pt>
                <c:pt idx="46">
                  <c:v>0.0400493218249075</c:v>
                </c:pt>
                <c:pt idx="47">
                  <c:v>0.040098643649815</c:v>
                </c:pt>
                <c:pt idx="48">
                  <c:v>0.0402466091245376</c:v>
                </c:pt>
                <c:pt idx="49">
                  <c:v>0.0400493218249075</c:v>
                </c:pt>
                <c:pt idx="50">
                  <c:v>0.04</c:v>
                </c:pt>
                <c:pt idx="51">
                  <c:v>0.04</c:v>
                </c:pt>
                <c:pt idx="52">
                  <c:v>0.040098643649815</c:v>
                </c:pt>
                <c:pt idx="53">
                  <c:v>0.0399013563501849</c:v>
                </c:pt>
                <c:pt idx="54">
                  <c:v>0.0398520345252774</c:v>
                </c:pt>
                <c:pt idx="55">
                  <c:v>0.0397040690505549</c:v>
                </c:pt>
                <c:pt idx="56">
                  <c:v>0.0396547472256473</c:v>
                </c:pt>
                <c:pt idx="57">
                  <c:v>0.0396054254007398</c:v>
                </c:pt>
                <c:pt idx="58">
                  <c:v>0.0396054254007398</c:v>
                </c:pt>
                <c:pt idx="59">
                  <c:v>0.0396054254007398</c:v>
                </c:pt>
                <c:pt idx="60">
                  <c:v>0.0396547472256473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2'!$BA$7:$BA$67</c:f>
              <c:numCache>
                <c:formatCode>0.000_ </c:formatCode>
                <c:ptCount val="61"/>
                <c:pt idx="0">
                  <c:v>1.0</c:v>
                </c:pt>
                <c:pt idx="1">
                  <c:v>0.949618169195676</c:v>
                </c:pt>
                <c:pt idx="2">
                  <c:v>0.935535059010215</c:v>
                </c:pt>
                <c:pt idx="3">
                  <c:v>0.915302985222652</c:v>
                </c:pt>
                <c:pt idx="4">
                  <c:v>0.888525240503818</c:v>
                </c:pt>
                <c:pt idx="5">
                  <c:v>0.852127343052663</c:v>
                </c:pt>
                <c:pt idx="6">
                  <c:v>0.812456610135872</c:v>
                </c:pt>
                <c:pt idx="7">
                  <c:v>0.766835267281563</c:v>
                </c:pt>
                <c:pt idx="8">
                  <c:v>0.715610433402757</c:v>
                </c:pt>
                <c:pt idx="9">
                  <c:v>0.663988892194783</c:v>
                </c:pt>
                <c:pt idx="10">
                  <c:v>0.61137558266389</c:v>
                </c:pt>
                <c:pt idx="11">
                  <c:v>0.556778736487157</c:v>
                </c:pt>
                <c:pt idx="12">
                  <c:v>0.502231478726569</c:v>
                </c:pt>
                <c:pt idx="13">
                  <c:v>0.44907269661807</c:v>
                </c:pt>
                <c:pt idx="14">
                  <c:v>0.398244570068432</c:v>
                </c:pt>
                <c:pt idx="15">
                  <c:v>0.352325696717247</c:v>
                </c:pt>
                <c:pt idx="16">
                  <c:v>0.308687890508777</c:v>
                </c:pt>
                <c:pt idx="17">
                  <c:v>0.269116334424278</c:v>
                </c:pt>
                <c:pt idx="18">
                  <c:v>0.233015967469999</c:v>
                </c:pt>
                <c:pt idx="19">
                  <c:v>0.201874442130318</c:v>
                </c:pt>
                <c:pt idx="20">
                  <c:v>0.174204105920857</c:v>
                </c:pt>
                <c:pt idx="21">
                  <c:v>0.15104631558068</c:v>
                </c:pt>
                <c:pt idx="22">
                  <c:v>0.130169592383219</c:v>
                </c:pt>
                <c:pt idx="23">
                  <c:v>0.113607061390459</c:v>
                </c:pt>
                <c:pt idx="24">
                  <c:v>0.0996727164534364</c:v>
                </c:pt>
                <c:pt idx="25">
                  <c:v>0.0877714965783993</c:v>
                </c:pt>
                <c:pt idx="26">
                  <c:v>0.0780521670137856</c:v>
                </c:pt>
                <c:pt idx="27">
                  <c:v>0.0703163740950114</c:v>
                </c:pt>
                <c:pt idx="28">
                  <c:v>0.0644153525736388</c:v>
                </c:pt>
                <c:pt idx="29">
                  <c:v>0.05945651095904</c:v>
                </c:pt>
                <c:pt idx="30">
                  <c:v>0.0552414955866309</c:v>
                </c:pt>
                <c:pt idx="31">
                  <c:v>0.0522166022017257</c:v>
                </c:pt>
                <c:pt idx="32">
                  <c:v>0.0496875929782803</c:v>
                </c:pt>
                <c:pt idx="33">
                  <c:v>0.0480015868293167</c:v>
                </c:pt>
                <c:pt idx="34">
                  <c:v>0.046464345928791</c:v>
                </c:pt>
                <c:pt idx="35">
                  <c:v>0.0450758702767033</c:v>
                </c:pt>
                <c:pt idx="36">
                  <c:v>0.0443320440345135</c:v>
                </c:pt>
                <c:pt idx="37">
                  <c:v>0.0439353367053456</c:v>
                </c:pt>
                <c:pt idx="38">
                  <c:v>0.0432410988793018</c:v>
                </c:pt>
                <c:pt idx="39">
                  <c:v>0.0426460378855499</c:v>
                </c:pt>
                <c:pt idx="40">
                  <c:v>0.04239809580482</c:v>
                </c:pt>
                <c:pt idx="41">
                  <c:v>0.042298918972528</c:v>
                </c:pt>
                <c:pt idx="42">
                  <c:v>0.042249330556382</c:v>
                </c:pt>
                <c:pt idx="43">
                  <c:v>0.0418030348110681</c:v>
                </c:pt>
                <c:pt idx="44">
                  <c:v>0.0414063274819002</c:v>
                </c:pt>
                <c:pt idx="45">
                  <c:v>0.0414559158980462</c:v>
                </c:pt>
                <c:pt idx="46">
                  <c:v>0.0416542695626302</c:v>
                </c:pt>
                <c:pt idx="47">
                  <c:v>0.0416046811464842</c:v>
                </c:pt>
                <c:pt idx="48">
                  <c:v>0.0413567390657542</c:v>
                </c:pt>
                <c:pt idx="49">
                  <c:v>0.0414559158980462</c:v>
                </c:pt>
                <c:pt idx="50">
                  <c:v>0.0412575622334623</c:v>
                </c:pt>
                <c:pt idx="51">
                  <c:v>0.0412575622334623</c:v>
                </c:pt>
                <c:pt idx="52">
                  <c:v>0.0412079738173163</c:v>
                </c:pt>
                <c:pt idx="53">
                  <c:v>0.0411583854011703</c:v>
                </c:pt>
                <c:pt idx="54">
                  <c:v>0.0410096201527323</c:v>
                </c:pt>
                <c:pt idx="55">
                  <c:v>0.0412079738173163</c:v>
                </c:pt>
                <c:pt idx="56">
                  <c:v>0.0409600317365863</c:v>
                </c:pt>
                <c:pt idx="57">
                  <c:v>0.0410592085688783</c:v>
                </c:pt>
                <c:pt idx="58">
                  <c:v>0.0408608549042943</c:v>
                </c:pt>
                <c:pt idx="59">
                  <c:v>0.0406625012397104</c:v>
                </c:pt>
                <c:pt idx="60">
                  <c:v>0.0406625012397104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22985616"/>
        <c:axId val="-1022982416"/>
      </c:scatterChart>
      <c:valAx>
        <c:axId val="-102298561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22982416"/>
        <c:crosses val="autoZero"/>
        <c:crossBetween val="midCat"/>
      </c:valAx>
      <c:valAx>
        <c:axId val="-102298241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229856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1495327102804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2'!$BB$7:$BB$67</c:f>
              <c:numCache>
                <c:formatCode>0.000_ </c:formatCode>
                <c:ptCount val="61"/>
                <c:pt idx="0">
                  <c:v>1.0</c:v>
                </c:pt>
                <c:pt idx="1">
                  <c:v>0.952136411228</c:v>
                </c:pt>
                <c:pt idx="2">
                  <c:v>0.938026624121254</c:v>
                </c:pt>
                <c:pt idx="3">
                  <c:v>0.915789998504263</c:v>
                </c:pt>
                <c:pt idx="4">
                  <c:v>0.889215735154809</c:v>
                </c:pt>
                <c:pt idx="5">
                  <c:v>0.855412075584584</c:v>
                </c:pt>
                <c:pt idx="6">
                  <c:v>0.811686692925163</c:v>
                </c:pt>
                <c:pt idx="7">
                  <c:v>0.764870120157551</c:v>
                </c:pt>
                <c:pt idx="8">
                  <c:v>0.714114772897243</c:v>
                </c:pt>
                <c:pt idx="9">
                  <c:v>0.659969088098918</c:v>
                </c:pt>
                <c:pt idx="10">
                  <c:v>0.604377524056439</c:v>
                </c:pt>
                <c:pt idx="11">
                  <c:v>0.546592212195244</c:v>
                </c:pt>
                <c:pt idx="12">
                  <c:v>0.488856758239019</c:v>
                </c:pt>
                <c:pt idx="13">
                  <c:v>0.436456100114673</c:v>
                </c:pt>
                <c:pt idx="14">
                  <c:v>0.384753452659919</c:v>
                </c:pt>
                <c:pt idx="15">
                  <c:v>0.33753801665254</c:v>
                </c:pt>
                <c:pt idx="16">
                  <c:v>0.291918033604228</c:v>
                </c:pt>
                <c:pt idx="17">
                  <c:v>0.252081567532532</c:v>
                </c:pt>
                <c:pt idx="18">
                  <c:v>0.217779328912599</c:v>
                </c:pt>
                <c:pt idx="19">
                  <c:v>0.186518422495887</c:v>
                </c:pt>
                <c:pt idx="20">
                  <c:v>0.160791743530937</c:v>
                </c:pt>
                <c:pt idx="21">
                  <c:v>0.137358528194645</c:v>
                </c:pt>
                <c:pt idx="22">
                  <c:v>0.118911103355437</c:v>
                </c:pt>
                <c:pt idx="23">
                  <c:v>0.103255721194595</c:v>
                </c:pt>
                <c:pt idx="24">
                  <c:v>0.0902428079972079</c:v>
                </c:pt>
                <c:pt idx="25">
                  <c:v>0.0796230742384205</c:v>
                </c:pt>
                <c:pt idx="26">
                  <c:v>0.071097372488408</c:v>
                </c:pt>
                <c:pt idx="27">
                  <c:v>0.0640674078875206</c:v>
                </c:pt>
                <c:pt idx="28">
                  <c:v>0.0590816173904372</c:v>
                </c:pt>
                <c:pt idx="29">
                  <c:v>0.0548935533728873</c:v>
                </c:pt>
                <c:pt idx="30">
                  <c:v>0.0513536421199581</c:v>
                </c:pt>
                <c:pt idx="31">
                  <c:v>0.0487610310614748</c:v>
                </c:pt>
                <c:pt idx="32">
                  <c:v>0.0470160043874956</c:v>
                </c:pt>
                <c:pt idx="33">
                  <c:v>0.045420551428429</c:v>
                </c:pt>
                <c:pt idx="34">
                  <c:v>0.044223961709129</c:v>
                </c:pt>
                <c:pt idx="35">
                  <c:v>0.0432268036097123</c:v>
                </c:pt>
                <c:pt idx="36">
                  <c:v>0.0429775140848581</c:v>
                </c:pt>
                <c:pt idx="37">
                  <c:v>0.0423293613202373</c:v>
                </c:pt>
                <c:pt idx="38">
                  <c:v>0.0417310664605873</c:v>
                </c:pt>
                <c:pt idx="39">
                  <c:v>0.0416812085556165</c:v>
                </c:pt>
                <c:pt idx="40">
                  <c:v>0.0411327716009373</c:v>
                </c:pt>
                <c:pt idx="41">
                  <c:v>0.041232487410879</c:v>
                </c:pt>
                <c:pt idx="42">
                  <c:v>0.0408336241711123</c:v>
                </c:pt>
                <c:pt idx="43">
                  <c:v>0.0409831978860248</c:v>
                </c:pt>
                <c:pt idx="44">
                  <c:v>0.0404846188363165</c:v>
                </c:pt>
                <c:pt idx="45">
                  <c:v>0.0407339083611707</c:v>
                </c:pt>
                <c:pt idx="46">
                  <c:v>0.040634192551229</c:v>
                </c:pt>
                <c:pt idx="47">
                  <c:v>0.040634192551229</c:v>
                </c:pt>
                <c:pt idx="48">
                  <c:v>0.040634192551229</c:v>
                </c:pt>
                <c:pt idx="49">
                  <c:v>0.0402353293114623</c:v>
                </c:pt>
                <c:pt idx="50">
                  <c:v>0.0404846188363165</c:v>
                </c:pt>
                <c:pt idx="51">
                  <c:v>0.0404846188363165</c:v>
                </c:pt>
                <c:pt idx="52">
                  <c:v>0.0403849030263748</c:v>
                </c:pt>
                <c:pt idx="53">
                  <c:v>0.0401854714064915</c:v>
                </c:pt>
                <c:pt idx="54">
                  <c:v>0.0402851872164332</c:v>
                </c:pt>
                <c:pt idx="55">
                  <c:v>0.0401356135015207</c:v>
                </c:pt>
                <c:pt idx="56">
                  <c:v>0.040335045121404</c:v>
                </c:pt>
                <c:pt idx="57">
                  <c:v>0.0399860397866082</c:v>
                </c:pt>
                <c:pt idx="58">
                  <c:v>0.0401356135015207</c:v>
                </c:pt>
                <c:pt idx="59">
                  <c:v>0.0402353293114623</c:v>
                </c:pt>
                <c:pt idx="60">
                  <c:v>0.0402353293114623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2'!$BC$7:$BC$67</c:f>
              <c:numCache>
                <c:formatCode>0.000_ </c:formatCode>
                <c:ptCount val="61"/>
                <c:pt idx="0">
                  <c:v>1.0</c:v>
                </c:pt>
                <c:pt idx="1">
                  <c:v>0.943625626519776</c:v>
                </c:pt>
                <c:pt idx="2">
                  <c:v>0.931864423601806</c:v>
                </c:pt>
                <c:pt idx="3">
                  <c:v>0.910475906902883</c:v>
                </c:pt>
                <c:pt idx="4">
                  <c:v>0.880849585628505</c:v>
                </c:pt>
                <c:pt idx="5">
                  <c:v>0.845218599573222</c:v>
                </c:pt>
                <c:pt idx="6">
                  <c:v>0.801300183613716</c:v>
                </c:pt>
                <c:pt idx="7">
                  <c:v>0.755545630489802</c:v>
                </c:pt>
                <c:pt idx="8">
                  <c:v>0.704778919160339</c:v>
                </c:pt>
                <c:pt idx="9">
                  <c:v>0.649694804228078</c:v>
                </c:pt>
                <c:pt idx="10">
                  <c:v>0.593816684035532</c:v>
                </c:pt>
                <c:pt idx="11">
                  <c:v>0.539377698377252</c:v>
                </c:pt>
                <c:pt idx="12">
                  <c:v>0.483449952855938</c:v>
                </c:pt>
                <c:pt idx="13">
                  <c:v>0.431988486923726</c:v>
                </c:pt>
                <c:pt idx="14">
                  <c:v>0.381023274279192</c:v>
                </c:pt>
                <c:pt idx="15">
                  <c:v>0.333482209319637</c:v>
                </c:pt>
                <c:pt idx="16">
                  <c:v>0.292045059798521</c:v>
                </c:pt>
                <c:pt idx="17">
                  <c:v>0.253287678030867</c:v>
                </c:pt>
                <c:pt idx="18">
                  <c:v>0.218996575852315</c:v>
                </c:pt>
                <c:pt idx="19">
                  <c:v>0.188874001290259</c:v>
                </c:pt>
                <c:pt idx="20">
                  <c:v>0.16331695697484</c:v>
                </c:pt>
                <c:pt idx="21">
                  <c:v>0.140787057714257</c:v>
                </c:pt>
                <c:pt idx="22">
                  <c:v>0.122326435412635</c:v>
                </c:pt>
                <c:pt idx="23">
                  <c:v>0.106495955535705</c:v>
                </c:pt>
                <c:pt idx="24">
                  <c:v>0.093245992754702</c:v>
                </c:pt>
                <c:pt idx="25">
                  <c:v>0.0825765470696243</c:v>
                </c:pt>
                <c:pt idx="26">
                  <c:v>0.073842489206491</c:v>
                </c:pt>
                <c:pt idx="27">
                  <c:v>0.0668453178502307</c:v>
                </c:pt>
                <c:pt idx="28">
                  <c:v>0.0610391543843978</c:v>
                </c:pt>
                <c:pt idx="29">
                  <c:v>0.0566225001240633</c:v>
                </c:pt>
                <c:pt idx="30">
                  <c:v>0.0528509751377103</c:v>
                </c:pt>
                <c:pt idx="31">
                  <c:v>0.0500223313979455</c:v>
                </c:pt>
                <c:pt idx="32">
                  <c:v>0.0477395662746266</c:v>
                </c:pt>
                <c:pt idx="33">
                  <c:v>0.0462508064115925</c:v>
                </c:pt>
                <c:pt idx="34">
                  <c:v>0.0446627958910228</c:v>
                </c:pt>
                <c:pt idx="35">
                  <c:v>0.0437695399732023</c:v>
                </c:pt>
                <c:pt idx="36">
                  <c:v>0.0431740360279887</c:v>
                </c:pt>
                <c:pt idx="37">
                  <c:v>0.0424296560964716</c:v>
                </c:pt>
                <c:pt idx="38">
                  <c:v>0.0418837774800258</c:v>
                </c:pt>
                <c:pt idx="39">
                  <c:v>0.0417349014937224</c:v>
                </c:pt>
                <c:pt idx="40">
                  <c:v>0.0412882735348122</c:v>
                </c:pt>
                <c:pt idx="41">
                  <c:v>0.0412386482060444</c:v>
                </c:pt>
                <c:pt idx="42">
                  <c:v>0.0405935189320629</c:v>
                </c:pt>
                <c:pt idx="43">
                  <c:v>0.0405438936032951</c:v>
                </c:pt>
                <c:pt idx="44">
                  <c:v>0.0405935189320629</c:v>
                </c:pt>
                <c:pt idx="45">
                  <c:v>0.0403950176169917</c:v>
                </c:pt>
                <c:pt idx="46">
                  <c:v>0.0402957669594561</c:v>
                </c:pt>
                <c:pt idx="47">
                  <c:v>0.0403950176169917</c:v>
                </c:pt>
                <c:pt idx="48">
                  <c:v>0.0400972656443849</c:v>
                </c:pt>
                <c:pt idx="49">
                  <c:v>0.0398491390005459</c:v>
                </c:pt>
                <c:pt idx="50">
                  <c:v>0.0400972656443849</c:v>
                </c:pt>
                <c:pt idx="51">
                  <c:v>0.0398491390005459</c:v>
                </c:pt>
                <c:pt idx="52">
                  <c:v>0.0400972656443849</c:v>
                </c:pt>
                <c:pt idx="53">
                  <c:v>0.0398987643293137</c:v>
                </c:pt>
                <c:pt idx="54">
                  <c:v>0.0398987643293137</c:v>
                </c:pt>
                <c:pt idx="55">
                  <c:v>0.0402461416306883</c:v>
                </c:pt>
                <c:pt idx="56">
                  <c:v>0.0399980149868493</c:v>
                </c:pt>
                <c:pt idx="57">
                  <c:v>0.0396506376854747</c:v>
                </c:pt>
                <c:pt idx="58">
                  <c:v>0.0399980149868493</c:v>
                </c:pt>
                <c:pt idx="59">
                  <c:v>0.0396506376854747</c:v>
                </c:pt>
                <c:pt idx="60">
                  <c:v>0.0397002630142425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2'!$BD$7:$BD$67</c:f>
              <c:numCache>
                <c:formatCode>0.000_ </c:formatCode>
                <c:ptCount val="61"/>
                <c:pt idx="0">
                  <c:v>1.0</c:v>
                </c:pt>
                <c:pt idx="1">
                  <c:v>0.948117904799841</c:v>
                </c:pt>
                <c:pt idx="2">
                  <c:v>0.931388169687313</c:v>
                </c:pt>
                <c:pt idx="3">
                  <c:v>0.912318263294165</c:v>
                </c:pt>
                <c:pt idx="4">
                  <c:v>0.882493527185819</c:v>
                </c:pt>
                <c:pt idx="5">
                  <c:v>0.846395140410277</c:v>
                </c:pt>
                <c:pt idx="6">
                  <c:v>0.802081258713404</c:v>
                </c:pt>
                <c:pt idx="7">
                  <c:v>0.756124278032264</c:v>
                </c:pt>
                <c:pt idx="8">
                  <c:v>0.704789882493527</c:v>
                </c:pt>
                <c:pt idx="9">
                  <c:v>0.651115315674168</c:v>
                </c:pt>
                <c:pt idx="10">
                  <c:v>0.595399322844055</c:v>
                </c:pt>
                <c:pt idx="11">
                  <c:v>0.536297550288787</c:v>
                </c:pt>
                <c:pt idx="12">
                  <c:v>0.481925911173073</c:v>
                </c:pt>
                <c:pt idx="13">
                  <c:v>0.42850029874527</c:v>
                </c:pt>
                <c:pt idx="14">
                  <c:v>0.376319458275244</c:v>
                </c:pt>
                <c:pt idx="15">
                  <c:v>0.327823142800239</c:v>
                </c:pt>
                <c:pt idx="16">
                  <c:v>0.284853614817765</c:v>
                </c:pt>
                <c:pt idx="17">
                  <c:v>0.245618402708624</c:v>
                </c:pt>
                <c:pt idx="18">
                  <c:v>0.210914160525792</c:v>
                </c:pt>
                <c:pt idx="19">
                  <c:v>0.180392352121091</c:v>
                </c:pt>
                <c:pt idx="20">
                  <c:v>0.154301931886078</c:v>
                </c:pt>
                <c:pt idx="21">
                  <c:v>0.132344154550886</c:v>
                </c:pt>
                <c:pt idx="22">
                  <c:v>0.11431985660227</c:v>
                </c:pt>
                <c:pt idx="23">
                  <c:v>0.0993825931089424</c:v>
                </c:pt>
                <c:pt idx="24">
                  <c:v>0.086387173869747</c:v>
                </c:pt>
                <c:pt idx="25">
                  <c:v>0.0766281617207728</c:v>
                </c:pt>
                <c:pt idx="26">
                  <c:v>0.0688607847042422</c:v>
                </c:pt>
                <c:pt idx="27">
                  <c:v>0.0622883887671778</c:v>
                </c:pt>
                <c:pt idx="28">
                  <c:v>0.0573590918143796</c:v>
                </c:pt>
                <c:pt idx="29">
                  <c:v>0.0532264489145588</c:v>
                </c:pt>
                <c:pt idx="30">
                  <c:v>0.0502389962158932</c:v>
                </c:pt>
                <c:pt idx="31">
                  <c:v>0.0481975702051384</c:v>
                </c:pt>
                <c:pt idx="32">
                  <c:v>0.0464548894642501</c:v>
                </c:pt>
                <c:pt idx="33">
                  <c:v>0.0450607448715395</c:v>
                </c:pt>
                <c:pt idx="34">
                  <c:v>0.0439155546703844</c:v>
                </c:pt>
                <c:pt idx="35">
                  <c:v>0.0431189006174069</c:v>
                </c:pt>
                <c:pt idx="36">
                  <c:v>0.0427205735909181</c:v>
                </c:pt>
                <c:pt idx="37">
                  <c:v>0.0420235012945628</c:v>
                </c:pt>
                <c:pt idx="38">
                  <c:v>0.0417247560246963</c:v>
                </c:pt>
                <c:pt idx="39">
                  <c:v>0.0414758016331408</c:v>
                </c:pt>
                <c:pt idx="40">
                  <c:v>0.0412268472415853</c:v>
                </c:pt>
                <c:pt idx="41">
                  <c:v>0.0411770563632742</c:v>
                </c:pt>
                <c:pt idx="42">
                  <c:v>0.0410774746066521</c:v>
                </c:pt>
                <c:pt idx="43">
                  <c:v>0.0407289384584744</c:v>
                </c:pt>
                <c:pt idx="44">
                  <c:v>0.0407787293367855</c:v>
                </c:pt>
                <c:pt idx="45">
                  <c:v>0.0408783110934077</c:v>
                </c:pt>
                <c:pt idx="46">
                  <c:v>0.0406293567018522</c:v>
                </c:pt>
                <c:pt idx="47">
                  <c:v>0.0407289384584744</c:v>
                </c:pt>
                <c:pt idx="48">
                  <c:v>0.04052977494523</c:v>
                </c:pt>
                <c:pt idx="49">
                  <c:v>0.0405795658235411</c:v>
                </c:pt>
                <c:pt idx="50">
                  <c:v>0.0406293567018522</c:v>
                </c:pt>
                <c:pt idx="51">
                  <c:v>0.0404799840669189</c:v>
                </c:pt>
                <c:pt idx="52">
                  <c:v>0.0404799840669189</c:v>
                </c:pt>
                <c:pt idx="53">
                  <c:v>0.0404301931886078</c:v>
                </c:pt>
                <c:pt idx="54">
                  <c:v>0.04052977494523</c:v>
                </c:pt>
                <c:pt idx="55">
                  <c:v>0.0402808205536746</c:v>
                </c:pt>
                <c:pt idx="56">
                  <c:v>0.0404301931886078</c:v>
                </c:pt>
                <c:pt idx="57">
                  <c:v>0.0401812387970524</c:v>
                </c:pt>
                <c:pt idx="58">
                  <c:v>0.0402808205536746</c:v>
                </c:pt>
                <c:pt idx="59">
                  <c:v>0.0400318661621191</c:v>
                </c:pt>
                <c:pt idx="60">
                  <c:v>0.0401314479187413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2'!$BE$7:$BE$67</c:f>
              <c:numCache>
                <c:formatCode>0.000_ </c:formatCode>
                <c:ptCount val="61"/>
                <c:pt idx="0">
                  <c:v>1.0</c:v>
                </c:pt>
                <c:pt idx="1">
                  <c:v>0.952077466528334</c:v>
                </c:pt>
                <c:pt idx="2">
                  <c:v>0.939331060718344</c:v>
                </c:pt>
                <c:pt idx="3">
                  <c:v>0.919470381898128</c:v>
                </c:pt>
                <c:pt idx="4">
                  <c:v>0.889876982362531</c:v>
                </c:pt>
                <c:pt idx="5">
                  <c:v>0.855145496763994</c:v>
                </c:pt>
                <c:pt idx="6">
                  <c:v>0.815374734449879</c:v>
                </c:pt>
                <c:pt idx="7">
                  <c:v>0.768489699125537</c:v>
                </c:pt>
                <c:pt idx="8">
                  <c:v>0.718887406748678</c:v>
                </c:pt>
                <c:pt idx="9">
                  <c:v>0.665382145150931</c:v>
                </c:pt>
                <c:pt idx="10">
                  <c:v>0.611728669532138</c:v>
                </c:pt>
                <c:pt idx="11">
                  <c:v>0.556840077071291</c:v>
                </c:pt>
                <c:pt idx="12">
                  <c:v>0.502741959389358</c:v>
                </c:pt>
                <c:pt idx="13">
                  <c:v>0.449187293117929</c:v>
                </c:pt>
                <c:pt idx="14">
                  <c:v>0.397559409120103</c:v>
                </c:pt>
                <c:pt idx="15">
                  <c:v>0.351563657922039</c:v>
                </c:pt>
                <c:pt idx="16">
                  <c:v>0.307544093671261</c:v>
                </c:pt>
                <c:pt idx="17">
                  <c:v>0.267575712662418</c:v>
                </c:pt>
                <c:pt idx="18">
                  <c:v>0.232547799021787</c:v>
                </c:pt>
                <c:pt idx="19">
                  <c:v>0.20107702188627</c:v>
                </c:pt>
                <c:pt idx="20">
                  <c:v>0.174694926140013</c:v>
                </c:pt>
                <c:pt idx="21">
                  <c:v>0.151326515488365</c:v>
                </c:pt>
                <c:pt idx="22">
                  <c:v>0.130724766562917</c:v>
                </c:pt>
                <c:pt idx="23">
                  <c:v>0.11387777283731</c:v>
                </c:pt>
                <c:pt idx="24">
                  <c:v>0.0995998221431747</c:v>
                </c:pt>
                <c:pt idx="25">
                  <c:v>0.0881873425226026</c:v>
                </c:pt>
                <c:pt idx="26">
                  <c:v>0.0787016451756336</c:v>
                </c:pt>
                <c:pt idx="27">
                  <c:v>0.070895706733857</c:v>
                </c:pt>
                <c:pt idx="28">
                  <c:v>0.0645225038288622</c:v>
                </c:pt>
                <c:pt idx="29">
                  <c:v>0.0596314411343313</c:v>
                </c:pt>
                <c:pt idx="30">
                  <c:v>0.055728471913443</c:v>
                </c:pt>
                <c:pt idx="31">
                  <c:v>0.0526159774714688</c:v>
                </c:pt>
                <c:pt idx="32">
                  <c:v>0.0501457437873623</c:v>
                </c:pt>
                <c:pt idx="33">
                  <c:v>0.0484165802084877</c:v>
                </c:pt>
                <c:pt idx="34">
                  <c:v>0.0463909885875204</c:v>
                </c:pt>
                <c:pt idx="35">
                  <c:v>0.0456005138086063</c:v>
                </c:pt>
                <c:pt idx="36">
                  <c:v>0.0445136109875994</c:v>
                </c:pt>
                <c:pt idx="37">
                  <c:v>0.0438713502297317</c:v>
                </c:pt>
                <c:pt idx="38">
                  <c:v>0.0433278988192283</c:v>
                </c:pt>
                <c:pt idx="39">
                  <c:v>0.0429326614297712</c:v>
                </c:pt>
                <c:pt idx="40">
                  <c:v>0.0425374240403142</c:v>
                </c:pt>
                <c:pt idx="41">
                  <c:v>0.0423892100192678</c:v>
                </c:pt>
                <c:pt idx="42">
                  <c:v>0.0419445679561286</c:v>
                </c:pt>
                <c:pt idx="43">
                  <c:v>0.0419445679561286</c:v>
                </c:pt>
                <c:pt idx="44">
                  <c:v>0.041697544587718</c:v>
                </c:pt>
                <c:pt idx="45">
                  <c:v>0.0417963539350822</c:v>
                </c:pt>
                <c:pt idx="46">
                  <c:v>0.0414999258929895</c:v>
                </c:pt>
                <c:pt idx="47">
                  <c:v>0.0415987352403537</c:v>
                </c:pt>
                <c:pt idx="48">
                  <c:v>0.0413023071982609</c:v>
                </c:pt>
                <c:pt idx="49">
                  <c:v>0.0414505212193073</c:v>
                </c:pt>
                <c:pt idx="50">
                  <c:v>0.0413023071982609</c:v>
                </c:pt>
                <c:pt idx="51">
                  <c:v>0.0411540931772146</c:v>
                </c:pt>
                <c:pt idx="52">
                  <c:v>0.0410552838298503</c:v>
                </c:pt>
                <c:pt idx="53">
                  <c:v>0.0412034978508967</c:v>
                </c:pt>
                <c:pt idx="54">
                  <c:v>0.0410058791561682</c:v>
                </c:pt>
                <c:pt idx="55">
                  <c:v>0.0411540931772146</c:v>
                </c:pt>
                <c:pt idx="56">
                  <c:v>0.0412034978508967</c:v>
                </c:pt>
                <c:pt idx="57">
                  <c:v>0.0410058791561682</c:v>
                </c:pt>
                <c:pt idx="58">
                  <c:v>0.040956474482486</c:v>
                </c:pt>
                <c:pt idx="59">
                  <c:v>0.040956474482486</c:v>
                </c:pt>
                <c:pt idx="60">
                  <c:v>0.0407588557877575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6496688"/>
        <c:axId val="-1062765584"/>
      </c:scatterChart>
      <c:valAx>
        <c:axId val="-106649668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2765584"/>
        <c:crosses val="autoZero"/>
        <c:crossBetween val="midCat"/>
      </c:valAx>
      <c:valAx>
        <c:axId val="-106276558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6649668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818142473336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2'!$BF$7:$BF$67</c:f>
              <c:numCache>
                <c:formatCode>0.000_ </c:formatCode>
                <c:ptCount val="61"/>
                <c:pt idx="0">
                  <c:v>1.0</c:v>
                </c:pt>
                <c:pt idx="1">
                  <c:v>0.9616270914738</c:v>
                </c:pt>
                <c:pt idx="2">
                  <c:v>0.948452058911933</c:v>
                </c:pt>
                <c:pt idx="3">
                  <c:v>0.931069031159202</c:v>
                </c:pt>
                <c:pt idx="4">
                  <c:v>0.906572487726681</c:v>
                </c:pt>
                <c:pt idx="5">
                  <c:v>0.872708145476405</c:v>
                </c:pt>
                <c:pt idx="6">
                  <c:v>0.830277527301873</c:v>
                </c:pt>
                <c:pt idx="7">
                  <c:v>0.783338342851418</c:v>
                </c:pt>
                <c:pt idx="8">
                  <c:v>0.73289249574191</c:v>
                </c:pt>
                <c:pt idx="9">
                  <c:v>0.679541128143472</c:v>
                </c:pt>
                <c:pt idx="10">
                  <c:v>0.619977958120429</c:v>
                </c:pt>
                <c:pt idx="11">
                  <c:v>0.56311992786294</c:v>
                </c:pt>
                <c:pt idx="12">
                  <c:v>0.507814848211602</c:v>
                </c:pt>
                <c:pt idx="13">
                  <c:v>0.453261196272919</c:v>
                </c:pt>
                <c:pt idx="14">
                  <c:v>0.400510970844605</c:v>
                </c:pt>
                <c:pt idx="15">
                  <c:v>0.351117122532812</c:v>
                </c:pt>
                <c:pt idx="16">
                  <c:v>0.306532411582006</c:v>
                </c:pt>
                <c:pt idx="17">
                  <c:v>0.267708646428214</c:v>
                </c:pt>
                <c:pt idx="18">
                  <c:v>0.230938783689009</c:v>
                </c:pt>
                <c:pt idx="19">
                  <c:v>0.198577296864042</c:v>
                </c:pt>
                <c:pt idx="20">
                  <c:v>0.171225328123435</c:v>
                </c:pt>
                <c:pt idx="21">
                  <c:v>0.147229736499349</c:v>
                </c:pt>
                <c:pt idx="22">
                  <c:v>0.127241759342751</c:v>
                </c:pt>
                <c:pt idx="23">
                  <c:v>0.110610159302675</c:v>
                </c:pt>
                <c:pt idx="24">
                  <c:v>0.0962829375814046</c:v>
                </c:pt>
                <c:pt idx="25">
                  <c:v>0.084761045987376</c:v>
                </c:pt>
                <c:pt idx="26">
                  <c:v>0.0759943893397455</c:v>
                </c:pt>
                <c:pt idx="27">
                  <c:v>0.0681795411281435</c:v>
                </c:pt>
                <c:pt idx="28">
                  <c:v>0.0624686905119727</c:v>
                </c:pt>
                <c:pt idx="29">
                  <c:v>0.0573589820659252</c:v>
                </c:pt>
                <c:pt idx="30">
                  <c:v>0.053351367598437</c:v>
                </c:pt>
                <c:pt idx="31">
                  <c:v>0.0507464181945697</c:v>
                </c:pt>
                <c:pt idx="32">
                  <c:v>0.0482917543332331</c:v>
                </c:pt>
                <c:pt idx="33">
                  <c:v>0.0464382326420198</c:v>
                </c:pt>
                <c:pt idx="34">
                  <c:v>0.045035567578399</c:v>
                </c:pt>
                <c:pt idx="35">
                  <c:v>0.0441338543232141</c:v>
                </c:pt>
                <c:pt idx="36">
                  <c:v>0.0431820458871856</c:v>
                </c:pt>
                <c:pt idx="37">
                  <c:v>0.0426810940787496</c:v>
                </c:pt>
                <c:pt idx="38">
                  <c:v>0.0422302374511572</c:v>
                </c:pt>
                <c:pt idx="39">
                  <c:v>0.0417793808235648</c:v>
                </c:pt>
                <c:pt idx="40">
                  <c:v>0.041629095281034</c:v>
                </c:pt>
                <c:pt idx="41">
                  <c:v>0.0412784290151287</c:v>
                </c:pt>
                <c:pt idx="42">
                  <c:v>0.0410780482917543</c:v>
                </c:pt>
                <c:pt idx="43">
                  <c:v>0.0410780482917543</c:v>
                </c:pt>
                <c:pt idx="44">
                  <c:v>0.0412283338342851</c:v>
                </c:pt>
                <c:pt idx="45">
                  <c:v>0.0406271916641619</c:v>
                </c:pt>
                <c:pt idx="46">
                  <c:v>0.0407774772066927</c:v>
                </c:pt>
                <c:pt idx="47">
                  <c:v>0.0408776675683799</c:v>
                </c:pt>
                <c:pt idx="48">
                  <c:v>0.0405770964833183</c:v>
                </c:pt>
                <c:pt idx="49">
                  <c:v>0.0406772868450055</c:v>
                </c:pt>
                <c:pt idx="50">
                  <c:v>0.0406772868450055</c:v>
                </c:pt>
                <c:pt idx="51">
                  <c:v>0.0403767157599439</c:v>
                </c:pt>
                <c:pt idx="52">
                  <c:v>0.0404268109407875</c:v>
                </c:pt>
                <c:pt idx="53">
                  <c:v>0.0403767157599439</c:v>
                </c:pt>
                <c:pt idx="54">
                  <c:v>0.0403266205791003</c:v>
                </c:pt>
                <c:pt idx="55">
                  <c:v>0.0404769061216311</c:v>
                </c:pt>
                <c:pt idx="56">
                  <c:v>0.0403266205791003</c:v>
                </c:pt>
                <c:pt idx="57">
                  <c:v>0.0400260494940387</c:v>
                </c:pt>
                <c:pt idx="58">
                  <c:v>0.0402264302174131</c:v>
                </c:pt>
                <c:pt idx="59">
                  <c:v>0.0401763350365695</c:v>
                </c:pt>
                <c:pt idx="60">
                  <c:v>0.0402765253982567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2'!$BG$7:$BG$67</c:f>
              <c:numCache>
                <c:formatCode>0.000_ </c:formatCode>
                <c:ptCount val="61"/>
                <c:pt idx="0">
                  <c:v>1.0</c:v>
                </c:pt>
                <c:pt idx="1">
                  <c:v>0.952819793649204</c:v>
                </c:pt>
                <c:pt idx="2">
                  <c:v>0.940649103475909</c:v>
                </c:pt>
                <c:pt idx="3">
                  <c:v>0.918461384353401</c:v>
                </c:pt>
                <c:pt idx="4">
                  <c:v>0.890614043874587</c:v>
                </c:pt>
                <c:pt idx="5">
                  <c:v>0.854602824802164</c:v>
                </c:pt>
                <c:pt idx="6">
                  <c:v>0.808825002504257</c:v>
                </c:pt>
                <c:pt idx="7">
                  <c:v>0.75949113492938</c:v>
                </c:pt>
                <c:pt idx="8">
                  <c:v>0.709355905038566</c:v>
                </c:pt>
                <c:pt idx="9">
                  <c:v>0.651607733146349</c:v>
                </c:pt>
                <c:pt idx="10">
                  <c:v>0.596964840228388</c:v>
                </c:pt>
                <c:pt idx="11">
                  <c:v>0.538114795151758</c:v>
                </c:pt>
                <c:pt idx="12">
                  <c:v>0.48267053991786</c:v>
                </c:pt>
                <c:pt idx="13">
                  <c:v>0.430281478513473</c:v>
                </c:pt>
                <c:pt idx="14">
                  <c:v>0.378994290293499</c:v>
                </c:pt>
                <c:pt idx="15">
                  <c:v>0.330511870179305</c:v>
                </c:pt>
                <c:pt idx="16">
                  <c:v>0.287188219973956</c:v>
                </c:pt>
                <c:pt idx="17">
                  <c:v>0.249373935690674</c:v>
                </c:pt>
                <c:pt idx="18">
                  <c:v>0.213713312631473</c:v>
                </c:pt>
                <c:pt idx="19">
                  <c:v>0.184112992086547</c:v>
                </c:pt>
                <c:pt idx="20">
                  <c:v>0.157918461384353</c:v>
                </c:pt>
                <c:pt idx="21">
                  <c:v>0.135880997696083</c:v>
                </c:pt>
                <c:pt idx="22">
                  <c:v>0.117349494140038</c:v>
                </c:pt>
                <c:pt idx="23">
                  <c:v>0.101773014124011</c:v>
                </c:pt>
                <c:pt idx="24">
                  <c:v>0.0890013022137634</c:v>
                </c:pt>
                <c:pt idx="25">
                  <c:v>0.0786837623960733</c:v>
                </c:pt>
                <c:pt idx="26">
                  <c:v>0.0708203946709406</c:v>
                </c:pt>
                <c:pt idx="27">
                  <c:v>0.0639086446959832</c:v>
                </c:pt>
                <c:pt idx="28">
                  <c:v>0.058649704497646</c:v>
                </c:pt>
                <c:pt idx="29">
                  <c:v>0.0547430632074527</c:v>
                </c:pt>
                <c:pt idx="30">
                  <c:v>0.0511870179304818</c:v>
                </c:pt>
                <c:pt idx="31">
                  <c:v>0.0488831012721627</c:v>
                </c:pt>
                <c:pt idx="32">
                  <c:v>0.0472302914955424</c:v>
                </c:pt>
                <c:pt idx="33">
                  <c:v>0.045427226284684</c:v>
                </c:pt>
                <c:pt idx="34">
                  <c:v>0.0445256936792547</c:v>
                </c:pt>
                <c:pt idx="35">
                  <c:v>0.0434238204948412</c:v>
                </c:pt>
                <c:pt idx="36">
                  <c:v>0.0429229690473805</c:v>
                </c:pt>
                <c:pt idx="37">
                  <c:v>0.0424221175999199</c:v>
                </c:pt>
                <c:pt idx="38">
                  <c:v>0.0421716918761895</c:v>
                </c:pt>
                <c:pt idx="39">
                  <c:v>0.0419713512972052</c:v>
                </c:pt>
                <c:pt idx="40">
                  <c:v>0.0414204147049985</c:v>
                </c:pt>
                <c:pt idx="41">
                  <c:v>0.0413703295602524</c:v>
                </c:pt>
                <c:pt idx="42">
                  <c:v>0.0414204147049985</c:v>
                </c:pt>
                <c:pt idx="43">
                  <c:v>0.0406691375338075</c:v>
                </c:pt>
                <c:pt idx="44">
                  <c:v>0.0413703295602524</c:v>
                </c:pt>
                <c:pt idx="45">
                  <c:v>0.0408193929680457</c:v>
                </c:pt>
                <c:pt idx="46">
                  <c:v>0.0408694781127917</c:v>
                </c:pt>
                <c:pt idx="47">
                  <c:v>0.0409195632575378</c:v>
                </c:pt>
                <c:pt idx="48">
                  <c:v>0.0407192226785535</c:v>
                </c:pt>
                <c:pt idx="49">
                  <c:v>0.0409696484022839</c:v>
                </c:pt>
                <c:pt idx="50">
                  <c:v>0.0405689672443153</c:v>
                </c:pt>
                <c:pt idx="51">
                  <c:v>0.0407192226785535</c:v>
                </c:pt>
                <c:pt idx="52">
                  <c:v>0.0405188820995693</c:v>
                </c:pt>
                <c:pt idx="53">
                  <c:v>0.0405689672443153</c:v>
                </c:pt>
                <c:pt idx="54">
                  <c:v>0.0404187118100771</c:v>
                </c:pt>
                <c:pt idx="55">
                  <c:v>0.0406691375338075</c:v>
                </c:pt>
                <c:pt idx="56">
                  <c:v>0.0404187118100771</c:v>
                </c:pt>
                <c:pt idx="57">
                  <c:v>0.0406190523890614</c:v>
                </c:pt>
                <c:pt idx="58">
                  <c:v>0.0406691375338075</c:v>
                </c:pt>
                <c:pt idx="59">
                  <c:v>0.0406691375338075</c:v>
                </c:pt>
                <c:pt idx="60">
                  <c:v>0.0404687969548232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9892816"/>
        <c:axId val="-1032832864"/>
      </c:scatterChart>
      <c:valAx>
        <c:axId val="-101989281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32832864"/>
        <c:crosses val="autoZero"/>
        <c:crossBetween val="midCat"/>
      </c:valAx>
      <c:valAx>
        <c:axId val="-103283286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198928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818142473336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0.968501661372135</c:v>
                </c:pt>
                <c:pt idx="2">
                  <c:v>0.968918966095228</c:v>
                </c:pt>
                <c:pt idx="3">
                  <c:v>0.967413935041339</c:v>
                </c:pt>
                <c:pt idx="4">
                  <c:v>0.967921618364552</c:v>
                </c:pt>
                <c:pt idx="5">
                  <c:v>0.965022976825348</c:v>
                </c:pt>
                <c:pt idx="6">
                  <c:v>0.957813903082231</c:v>
                </c:pt>
                <c:pt idx="7">
                  <c:v>0.939455242638977</c:v>
                </c:pt>
                <c:pt idx="8">
                  <c:v>0.910712948504572</c:v>
                </c:pt>
                <c:pt idx="9">
                  <c:v>0.872641300077817</c:v>
                </c:pt>
                <c:pt idx="10">
                  <c:v>0.826503061253549</c:v>
                </c:pt>
                <c:pt idx="11">
                  <c:v>0.772919967429625</c:v>
                </c:pt>
                <c:pt idx="12">
                  <c:v>0.7187164827903</c:v>
                </c:pt>
                <c:pt idx="13">
                  <c:v>0.663451750186148</c:v>
                </c:pt>
                <c:pt idx="14">
                  <c:v>0.60697165234108</c:v>
                </c:pt>
                <c:pt idx="15">
                  <c:v>0.550328406917766</c:v>
                </c:pt>
                <c:pt idx="16">
                  <c:v>0.495505561458849</c:v>
                </c:pt>
                <c:pt idx="17">
                  <c:v>0.443655118918989</c:v>
                </c:pt>
                <c:pt idx="18">
                  <c:v>0.394686445080831</c:v>
                </c:pt>
                <c:pt idx="19">
                  <c:v>0.349840129077118</c:v>
                </c:pt>
                <c:pt idx="20">
                  <c:v>0.307900664156136</c:v>
                </c:pt>
                <c:pt idx="21">
                  <c:v>0.270134329403517</c:v>
                </c:pt>
                <c:pt idx="22">
                  <c:v>0.236793826759037</c:v>
                </c:pt>
                <c:pt idx="23">
                  <c:v>0.206815317316552</c:v>
                </c:pt>
                <c:pt idx="24">
                  <c:v>0.18056688344019</c:v>
                </c:pt>
                <c:pt idx="25">
                  <c:v>0.157770489208439</c:v>
                </c:pt>
                <c:pt idx="26">
                  <c:v>0.138236222089439</c:v>
                </c:pt>
                <c:pt idx="27">
                  <c:v>0.121583882799191</c:v>
                </c:pt>
                <c:pt idx="28">
                  <c:v>0.107524172323112</c:v>
                </c:pt>
                <c:pt idx="29">
                  <c:v>0.0953861322932019</c:v>
                </c:pt>
                <c:pt idx="30">
                  <c:v>0.0855240407650935</c:v>
                </c:pt>
                <c:pt idx="31">
                  <c:v>0.0771917326846769</c:v>
                </c:pt>
                <c:pt idx="32">
                  <c:v>0.0702753028754075</c:v>
                </c:pt>
                <c:pt idx="33">
                  <c:v>0.0647246869410876</c:v>
                </c:pt>
                <c:pt idx="34">
                  <c:v>0.0602232783477251</c:v>
                </c:pt>
                <c:pt idx="35">
                  <c:v>0.0565313575140475</c:v>
                </c:pt>
                <c:pt idx="36">
                  <c:v>0.0535472714132093</c:v>
                </c:pt>
                <c:pt idx="37">
                  <c:v>0.0510184505711845</c:v>
                </c:pt>
                <c:pt idx="38">
                  <c:v>0.0490714507633625</c:v>
                </c:pt>
                <c:pt idx="39">
                  <c:v>0.0476298583142624</c:v>
                </c:pt>
                <c:pt idx="40">
                  <c:v>0.0463781292347766</c:v>
                </c:pt>
                <c:pt idx="41">
                  <c:v>0.0453667559788035</c:v>
                </c:pt>
                <c:pt idx="42">
                  <c:v>0.0445949486517376</c:v>
                </c:pt>
                <c:pt idx="43">
                  <c:v>0.043823666747507</c:v>
                </c:pt>
                <c:pt idx="44">
                  <c:v>0.043343361016015</c:v>
                </c:pt>
                <c:pt idx="45">
                  <c:v>0.0430654299930629</c:v>
                </c:pt>
                <c:pt idx="46">
                  <c:v>0.0428377899666045</c:v>
                </c:pt>
                <c:pt idx="47">
                  <c:v>0.0425342172984076</c:v>
                </c:pt>
                <c:pt idx="48">
                  <c:v>0.0422305824462905</c:v>
                </c:pt>
                <c:pt idx="49">
                  <c:v>0.0420538615915975</c:v>
                </c:pt>
                <c:pt idx="50">
                  <c:v>0.0420410065210588</c:v>
                </c:pt>
                <c:pt idx="51">
                  <c:v>0.0418136186530101</c:v>
                </c:pt>
                <c:pt idx="52">
                  <c:v>0.041788230411843</c:v>
                </c:pt>
                <c:pt idx="53">
                  <c:v>0.0416617027732862</c:v>
                </c:pt>
                <c:pt idx="54">
                  <c:v>0.0416745144908836</c:v>
                </c:pt>
                <c:pt idx="55">
                  <c:v>0.0415987196712554</c:v>
                </c:pt>
                <c:pt idx="56">
                  <c:v>0.0414972850729792</c:v>
                </c:pt>
                <c:pt idx="57">
                  <c:v>0.041307675417907</c:v>
                </c:pt>
                <c:pt idx="58">
                  <c:v>0.0413456825062162</c:v>
                </c:pt>
                <c:pt idx="59">
                  <c:v>0.0413077598487526</c:v>
                </c:pt>
                <c:pt idx="60">
                  <c:v>0.0413330469983739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0.970120982583411</c:v>
                </c:pt>
                <c:pt idx="2">
                  <c:v>0.971305117429871</c:v>
                </c:pt>
                <c:pt idx="3">
                  <c:v>0.972590484244196</c:v>
                </c:pt>
                <c:pt idx="4">
                  <c:v>0.971262324011597</c:v>
                </c:pt>
                <c:pt idx="5">
                  <c:v>0.97069527476821</c:v>
                </c:pt>
                <c:pt idx="6">
                  <c:v>0.97139319009972</c:v>
                </c:pt>
                <c:pt idx="7">
                  <c:v>0.971014511566692</c:v>
                </c:pt>
                <c:pt idx="8">
                  <c:v>0.970530302205191</c:v>
                </c:pt>
                <c:pt idx="9">
                  <c:v>0.969916566187595</c:v>
                </c:pt>
                <c:pt idx="10">
                  <c:v>0.968593502588912</c:v>
                </c:pt>
                <c:pt idx="11">
                  <c:v>0.969421364013252</c:v>
                </c:pt>
                <c:pt idx="12">
                  <c:v>0.969228091342458</c:v>
                </c:pt>
                <c:pt idx="13">
                  <c:v>0.967909472602376</c:v>
                </c:pt>
                <c:pt idx="14">
                  <c:v>0.967678957486346</c:v>
                </c:pt>
                <c:pt idx="15">
                  <c:v>0.967895952708421</c:v>
                </c:pt>
                <c:pt idx="16">
                  <c:v>0.968735832107149</c:v>
                </c:pt>
                <c:pt idx="17">
                  <c:v>0.967904256663195</c:v>
                </c:pt>
                <c:pt idx="18">
                  <c:v>0.966953026242833</c:v>
                </c:pt>
                <c:pt idx="19">
                  <c:v>0.967234322537631</c:v>
                </c:pt>
                <c:pt idx="20">
                  <c:v>0.967141172494516</c:v>
                </c:pt>
                <c:pt idx="21">
                  <c:v>0.965298150741617</c:v>
                </c:pt>
                <c:pt idx="22">
                  <c:v>0.965437215056021</c:v>
                </c:pt>
                <c:pt idx="23">
                  <c:v>0.964129123449152</c:v>
                </c:pt>
                <c:pt idx="24">
                  <c:v>0.962446222536665</c:v>
                </c:pt>
                <c:pt idx="25">
                  <c:v>0.958240567242669</c:v>
                </c:pt>
                <c:pt idx="26">
                  <c:v>0.935893957674224</c:v>
                </c:pt>
                <c:pt idx="27">
                  <c:v>0.884543260500506</c:v>
                </c:pt>
                <c:pt idx="28">
                  <c:v>0.808645176226622</c:v>
                </c:pt>
                <c:pt idx="29">
                  <c:v>0.720820367920548</c:v>
                </c:pt>
                <c:pt idx="30">
                  <c:v>0.630115620568398</c:v>
                </c:pt>
                <c:pt idx="31">
                  <c:v>0.541034354240229</c:v>
                </c:pt>
                <c:pt idx="32">
                  <c:v>0.457851111796333</c:v>
                </c:pt>
                <c:pt idx="33">
                  <c:v>0.383282437745535</c:v>
                </c:pt>
                <c:pt idx="34">
                  <c:v>0.318374834425658</c:v>
                </c:pt>
                <c:pt idx="35">
                  <c:v>0.262538105383805</c:v>
                </c:pt>
                <c:pt idx="36">
                  <c:v>0.216373539615134</c:v>
                </c:pt>
                <c:pt idx="37">
                  <c:v>0.177892740396109</c:v>
                </c:pt>
                <c:pt idx="38">
                  <c:v>0.147414551026581</c:v>
                </c:pt>
                <c:pt idx="39">
                  <c:v>0.122700745993702</c:v>
                </c:pt>
                <c:pt idx="40">
                  <c:v>0.103265698757284</c:v>
                </c:pt>
                <c:pt idx="41">
                  <c:v>0.0879005677353972</c:v>
                </c:pt>
                <c:pt idx="42">
                  <c:v>0.0763264598474687</c:v>
                </c:pt>
                <c:pt idx="43">
                  <c:v>0.0674997228116718</c:v>
                </c:pt>
                <c:pt idx="44">
                  <c:v>0.0609119381896555</c:v>
                </c:pt>
                <c:pt idx="45">
                  <c:v>0.0557994439090833</c:v>
                </c:pt>
                <c:pt idx="46">
                  <c:v>0.0517425592049187</c:v>
                </c:pt>
                <c:pt idx="47">
                  <c:v>0.0492244750537723</c:v>
                </c:pt>
                <c:pt idx="48">
                  <c:v>0.0471013094543645</c:v>
                </c:pt>
                <c:pt idx="49">
                  <c:v>0.0455249240705145</c:v>
                </c:pt>
                <c:pt idx="50">
                  <c:v>0.0444687632134544</c:v>
                </c:pt>
                <c:pt idx="51">
                  <c:v>0.0436426979849732</c:v>
                </c:pt>
                <c:pt idx="52">
                  <c:v>0.0430956471291783</c:v>
                </c:pt>
                <c:pt idx="53">
                  <c:v>0.042676123281566</c:v>
                </c:pt>
                <c:pt idx="54">
                  <c:v>0.0422943516074048</c:v>
                </c:pt>
                <c:pt idx="55">
                  <c:v>0.0420023519862539</c:v>
                </c:pt>
                <c:pt idx="56">
                  <c:v>0.0418877777421843</c:v>
                </c:pt>
                <c:pt idx="57">
                  <c:v>0.0416972902284053</c:v>
                </c:pt>
                <c:pt idx="58">
                  <c:v>0.041633690065578</c:v>
                </c:pt>
                <c:pt idx="59">
                  <c:v>0.0415062544354833</c:v>
                </c:pt>
                <c:pt idx="60">
                  <c:v>0.0413788240877102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2'!$BH$7:$BH$67</c:f>
              <c:numCache>
                <c:formatCode>0.000_ </c:formatCode>
                <c:ptCount val="61"/>
                <c:pt idx="0">
                  <c:v>1.0</c:v>
                </c:pt>
                <c:pt idx="1">
                  <c:v>0.971372608106072</c:v>
                </c:pt>
                <c:pt idx="2">
                  <c:v>0.968007633971172</c:v>
                </c:pt>
                <c:pt idx="3">
                  <c:v>0.969464115313143</c:v>
                </c:pt>
                <c:pt idx="4">
                  <c:v>0.969865903269549</c:v>
                </c:pt>
                <c:pt idx="5">
                  <c:v>0.970970820149666</c:v>
                </c:pt>
                <c:pt idx="6">
                  <c:v>0.968108080960273</c:v>
                </c:pt>
                <c:pt idx="7">
                  <c:v>0.968911656873085</c:v>
                </c:pt>
                <c:pt idx="8">
                  <c:v>0.966199588167345</c:v>
                </c:pt>
                <c:pt idx="9">
                  <c:v>0.967806739992969</c:v>
                </c:pt>
                <c:pt idx="10">
                  <c:v>0.968108080960273</c:v>
                </c:pt>
                <c:pt idx="11">
                  <c:v>0.968308974938476</c:v>
                </c:pt>
                <c:pt idx="12">
                  <c:v>0.96519511827633</c:v>
                </c:pt>
                <c:pt idx="13">
                  <c:v>0.964140424890764</c:v>
                </c:pt>
                <c:pt idx="14">
                  <c:v>0.963738636934358</c:v>
                </c:pt>
                <c:pt idx="15">
                  <c:v>0.959821204359399</c:v>
                </c:pt>
                <c:pt idx="16">
                  <c:v>0.946662648787103</c:v>
                </c:pt>
                <c:pt idx="17">
                  <c:v>0.911305308623374</c:v>
                </c:pt>
                <c:pt idx="18">
                  <c:v>0.86424589422932</c:v>
                </c:pt>
                <c:pt idx="19">
                  <c:v>0.807041333936015</c:v>
                </c:pt>
                <c:pt idx="20">
                  <c:v>0.741499673547285</c:v>
                </c:pt>
                <c:pt idx="21">
                  <c:v>0.673999296871076</c:v>
                </c:pt>
                <c:pt idx="22">
                  <c:v>0.605494450303852</c:v>
                </c:pt>
                <c:pt idx="23">
                  <c:v>0.540655918838833</c:v>
                </c:pt>
                <c:pt idx="24">
                  <c:v>0.478680126563206</c:v>
                </c:pt>
                <c:pt idx="25">
                  <c:v>0.41936617949877</c:v>
                </c:pt>
                <c:pt idx="26">
                  <c:v>0.366279945758626</c:v>
                </c:pt>
                <c:pt idx="27">
                  <c:v>0.318718296419065</c:v>
                </c:pt>
                <c:pt idx="28">
                  <c:v>0.275375420621767</c:v>
                </c:pt>
                <c:pt idx="29">
                  <c:v>0.23745668223595</c:v>
                </c:pt>
                <c:pt idx="30">
                  <c:v>0.204258952337904</c:v>
                </c:pt>
                <c:pt idx="31">
                  <c:v>0.175631560443976</c:v>
                </c:pt>
                <c:pt idx="32">
                  <c:v>0.152076741499674</c:v>
                </c:pt>
                <c:pt idx="33">
                  <c:v>0.131635779217518</c:v>
                </c:pt>
                <c:pt idx="34">
                  <c:v>0.114308673597509</c:v>
                </c:pt>
                <c:pt idx="35">
                  <c:v>0.100195871628748</c:v>
                </c:pt>
                <c:pt idx="36">
                  <c:v>0.0892471498166842</c:v>
                </c:pt>
                <c:pt idx="37">
                  <c:v>0.0794033448847371</c:v>
                </c:pt>
                <c:pt idx="38">
                  <c:v>0.0713173622620662</c:v>
                </c:pt>
                <c:pt idx="39">
                  <c:v>0.0650394254432223</c:v>
                </c:pt>
                <c:pt idx="40">
                  <c:v>0.059866405504495</c:v>
                </c:pt>
                <c:pt idx="41">
                  <c:v>0.0560996434131887</c:v>
                </c:pt>
                <c:pt idx="42">
                  <c:v>0.0522826578273316</c:v>
                </c:pt>
                <c:pt idx="43">
                  <c:v>0.0498217065943448</c:v>
                </c:pt>
                <c:pt idx="44">
                  <c:v>0.0480638842850685</c:v>
                </c:pt>
                <c:pt idx="45">
                  <c:v>0.0464567324594445</c:v>
                </c:pt>
                <c:pt idx="46">
                  <c:v>0.045552709557531</c:v>
                </c:pt>
                <c:pt idx="47">
                  <c:v>0.0442468986992115</c:v>
                </c:pt>
                <c:pt idx="48">
                  <c:v>0.043543769775501</c:v>
                </c:pt>
                <c:pt idx="49">
                  <c:v>0.042941087840892</c:v>
                </c:pt>
                <c:pt idx="50">
                  <c:v>0.042539299884486</c:v>
                </c:pt>
                <c:pt idx="51">
                  <c:v>0.0422379589171814</c:v>
                </c:pt>
                <c:pt idx="52">
                  <c:v>0.0419868414444277</c:v>
                </c:pt>
                <c:pt idx="53">
                  <c:v>0.0415850534880217</c:v>
                </c:pt>
                <c:pt idx="54">
                  <c:v>0.0415850534880217</c:v>
                </c:pt>
                <c:pt idx="55">
                  <c:v>0.0414343830043694</c:v>
                </c:pt>
                <c:pt idx="56">
                  <c:v>0.0414343830043694</c:v>
                </c:pt>
                <c:pt idx="57">
                  <c:v>0.0410325950479634</c:v>
                </c:pt>
                <c:pt idx="58">
                  <c:v>0.0413339360152679</c:v>
                </c:pt>
                <c:pt idx="59">
                  <c:v>0.0410828185425142</c:v>
                </c:pt>
                <c:pt idx="60">
                  <c:v>0.0411330420370649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2'!$BI$7:$BI$67</c:f>
              <c:numCache>
                <c:formatCode>0.000_ </c:formatCode>
                <c:ptCount val="61"/>
                <c:pt idx="0">
                  <c:v>1.0</c:v>
                </c:pt>
                <c:pt idx="1">
                  <c:v>0.969142338526698</c:v>
                </c:pt>
                <c:pt idx="2">
                  <c:v>0.966570866737256</c:v>
                </c:pt>
                <c:pt idx="3">
                  <c:v>0.966369182675339</c:v>
                </c:pt>
                <c:pt idx="4">
                  <c:v>0.967125497907528</c:v>
                </c:pt>
                <c:pt idx="5">
                  <c:v>0.9676801290778</c:v>
                </c:pt>
                <c:pt idx="6">
                  <c:v>0.967579287046841</c:v>
                </c:pt>
                <c:pt idx="7">
                  <c:v>0.96566328845863</c:v>
                </c:pt>
                <c:pt idx="8">
                  <c:v>0.961780870266727</c:v>
                </c:pt>
                <c:pt idx="9">
                  <c:v>0.958806030353451</c:v>
                </c:pt>
                <c:pt idx="10">
                  <c:v>0.943881409771593</c:v>
                </c:pt>
                <c:pt idx="11">
                  <c:v>0.913326274391166</c:v>
                </c:pt>
                <c:pt idx="12">
                  <c:v>0.865577572732315</c:v>
                </c:pt>
                <c:pt idx="13">
                  <c:v>0.813038874602935</c:v>
                </c:pt>
                <c:pt idx="14">
                  <c:v>0.7533403922755</c:v>
                </c:pt>
                <c:pt idx="15">
                  <c:v>0.68935612363233</c:v>
                </c:pt>
                <c:pt idx="16">
                  <c:v>0.624514697726012</c:v>
                </c:pt>
                <c:pt idx="17">
                  <c:v>0.558311904401755</c:v>
                </c:pt>
                <c:pt idx="18">
                  <c:v>0.496142792315837</c:v>
                </c:pt>
                <c:pt idx="19">
                  <c:v>0.43735188826703</c:v>
                </c:pt>
                <c:pt idx="20">
                  <c:v>0.382392981394645</c:v>
                </c:pt>
                <c:pt idx="21">
                  <c:v>0.331568597791559</c:v>
                </c:pt>
                <c:pt idx="22">
                  <c:v>0.287954419402007</c:v>
                </c:pt>
                <c:pt idx="23">
                  <c:v>0.247264659910251</c:v>
                </c:pt>
                <c:pt idx="24">
                  <c:v>0.21292794836888</c:v>
                </c:pt>
                <c:pt idx="25">
                  <c:v>0.182927444158725</c:v>
                </c:pt>
                <c:pt idx="26">
                  <c:v>0.15701104220239</c:v>
                </c:pt>
                <c:pt idx="27">
                  <c:v>0.135531689608229</c:v>
                </c:pt>
                <c:pt idx="28">
                  <c:v>0.11727928200474</c:v>
                </c:pt>
                <c:pt idx="29">
                  <c:v>0.10245550345384</c:v>
                </c:pt>
                <c:pt idx="30">
                  <c:v>0.0895981445066303</c:v>
                </c:pt>
                <c:pt idx="31">
                  <c:v>0.0796652044572178</c:v>
                </c:pt>
                <c:pt idx="32">
                  <c:v>0.0711944738567035</c:v>
                </c:pt>
                <c:pt idx="33">
                  <c:v>0.06469016285988</c:v>
                </c:pt>
                <c:pt idx="34">
                  <c:v>0.0593455352190793</c:v>
                </c:pt>
                <c:pt idx="35">
                  <c:v>0.0554126960116977</c:v>
                </c:pt>
                <c:pt idx="36">
                  <c:v>0.0520849089900671</c:v>
                </c:pt>
                <c:pt idx="37">
                  <c:v>0.0495134372006252</c:v>
                </c:pt>
                <c:pt idx="38">
                  <c:v>0.0475470175969344</c:v>
                </c:pt>
                <c:pt idx="39">
                  <c:v>0.0457318610396813</c:v>
                </c:pt>
                <c:pt idx="40">
                  <c:v>0.0443200726062623</c:v>
                </c:pt>
                <c:pt idx="41">
                  <c:v>0.043462915343115</c:v>
                </c:pt>
                <c:pt idx="42">
                  <c:v>0.0430091262038017</c:v>
                </c:pt>
                <c:pt idx="43">
                  <c:v>0.0423536530025715</c:v>
                </c:pt>
                <c:pt idx="44">
                  <c:v>0.0418494428477789</c:v>
                </c:pt>
                <c:pt idx="45">
                  <c:v>0.0416981798013412</c:v>
                </c:pt>
                <c:pt idx="46">
                  <c:v>0.0413452326929864</c:v>
                </c:pt>
                <c:pt idx="47">
                  <c:v>0.0411939696465487</c:v>
                </c:pt>
                <c:pt idx="48">
                  <c:v>0.0411939696465487</c:v>
                </c:pt>
                <c:pt idx="49">
                  <c:v>0.0408410225381939</c:v>
                </c:pt>
                <c:pt idx="50">
                  <c:v>0.0408410225381939</c:v>
                </c:pt>
                <c:pt idx="51">
                  <c:v>0.0406897594917562</c:v>
                </c:pt>
                <c:pt idx="52">
                  <c:v>0.0408410225381939</c:v>
                </c:pt>
                <c:pt idx="53">
                  <c:v>0.0404880754298391</c:v>
                </c:pt>
                <c:pt idx="54">
                  <c:v>0.0405384964453184</c:v>
                </c:pt>
                <c:pt idx="55">
                  <c:v>0.0405384964453184</c:v>
                </c:pt>
                <c:pt idx="56">
                  <c:v>0.0402863913679221</c:v>
                </c:pt>
                <c:pt idx="57">
                  <c:v>0.0401351283214844</c:v>
                </c:pt>
                <c:pt idx="58">
                  <c:v>0.0401351283214844</c:v>
                </c:pt>
                <c:pt idx="59">
                  <c:v>0.0402863913679221</c:v>
                </c:pt>
                <c:pt idx="60">
                  <c:v>0.0403872333988806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4520160"/>
        <c:axId val="-1099855424"/>
      </c:scatterChart>
      <c:valAx>
        <c:axId val="-111452016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99855424"/>
        <c:crosses val="autoZero"/>
        <c:crossBetween val="midCat"/>
      </c:valAx>
      <c:valAx>
        <c:axId val="-109985542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1145201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21764656"/>
        <c:axId val="-1064750320"/>
      </c:scatterChart>
      <c:valAx>
        <c:axId val="-102176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4750320"/>
        <c:crosses val="autoZero"/>
        <c:crossBetween val="midCat"/>
      </c:valAx>
      <c:valAx>
        <c:axId val="-1064750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217646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7092000"/>
        <c:axId val="-1116984992"/>
      </c:scatterChart>
      <c:valAx>
        <c:axId val="-104709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16984992"/>
        <c:crosses val="autoZero"/>
        <c:crossBetween val="midCat"/>
      </c:valAx>
      <c:valAx>
        <c:axId val="-111698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70920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4535936"/>
        <c:axId val="-1136200128"/>
      </c:scatterChart>
      <c:valAx>
        <c:axId val="-106453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36200128"/>
        <c:crosses val="autoZero"/>
        <c:crossBetween val="midCat"/>
      </c:valAx>
      <c:valAx>
        <c:axId val="-1136200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453593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0.0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35771328"/>
        <c:axId val="-1117280352"/>
      </c:scatterChart>
      <c:valAx>
        <c:axId val="-113577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17280352"/>
        <c:crosses val="autoZero"/>
        <c:crossBetween val="midCat"/>
      </c:valAx>
      <c:valAx>
        <c:axId val="-1117280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357713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'3. データを確認するシート'!$B$15:$B$20</c:f>
              <c:strCache>
                <c:ptCount val="3"/>
                <c:pt idx="2">
                  <c:v>OK</c:v>
                </c:pt>
              </c:strCache>
            </c:str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データを確認するシート'!$C$14:$C$20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y =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0.00286876501591915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x</a:t>
                    </a:r>
                    <a:r>
                      <a:rPr lang="fr-FR" altLang="ja-JP" sz="300" b="0" i="0" u="none" strike="noStrike" baseline="3000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0.69384111930977000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x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0.56254057107808600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</a:t>
                    </a:r>
                  </a:p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R</a:t>
                    </a:r>
                    <a:r>
                      <a:rPr lang="fr-FR" altLang="ja-JP" sz="300" b="0" i="0" u="none" strike="noStrike" baseline="3000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= 0.99988990070939300 </a:t>
                    </a:r>
                  </a:p>
                </c:rich>
              </c:tx>
              <c:numFmt formatCode="General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</c:trendlineLbl>
          </c:trendline>
          <c:xVal>
            <c:numRef>
              <c:f>'3. データを確認するシート'!$F$14:$F$20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データを確認するシート'!$D$14:$D$20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'3. データを確認するシート'!$E$14:$E$20</c:f>
              <c:strCache>
                <c:ptCount val="7"/>
                <c:pt idx="6">
                  <c:v>検量線の判定</c:v>
                </c:pt>
              </c:strCache>
            </c:str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1806576"/>
        <c:axId val="-1088484240"/>
      </c:scatterChart>
      <c:valAx>
        <c:axId val="-108180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88484240"/>
        <c:crosses val="autoZero"/>
        <c:crossBetween val="midCat"/>
      </c:valAx>
      <c:valAx>
        <c:axId val="-1088484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818065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layout>
        <c:manualLayout>
          <c:xMode val="edge"/>
          <c:yMode val="edge"/>
          <c:x val="0.445901677063094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476682418"/>
          <c:y val="0.131944668146207"/>
          <c:w val="0.516233152434329"/>
          <c:h val="0.597223234767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8.7095974417349</c:v>
                </c:pt>
                <c:pt idx="1">
                  <c:v>14.39534925759462</c:v>
                </c:pt>
                <c:pt idx="2">
                  <c:v>22.99263249888146</c:v>
                </c:pt>
                <c:pt idx="3">
                  <c:v>37.46162123698757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9.161490672231295</c:v>
                </c:pt>
                <c:pt idx="1">
                  <c:v>14.16717823607165</c:v>
                </c:pt>
                <c:pt idx="2">
                  <c:v>23.08439622924645</c:v>
                </c:pt>
                <c:pt idx="3">
                  <c:v>36.20610375733027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478446873465373"/>
                  <c:y val="0.229568946899475"/>
                </c:manualLayout>
              </c:layout>
              <c:numFmt formatCode="0.0000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8.883456526684707</c:v>
                </c:pt>
                <c:pt idx="1">
                  <c:v>14.25694067049627</c:v>
                </c:pt>
                <c:pt idx="2">
                  <c:v>22.99751751496823</c:v>
                </c:pt>
                <c:pt idx="3">
                  <c:v>37.35992438943821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8.783070465043948</c:v>
                </c:pt>
                <c:pt idx="1">
                  <c:v>14.32245793539903</c:v>
                </c:pt>
                <c:pt idx="2">
                  <c:v>23.51800859002229</c:v>
                </c:pt>
                <c:pt idx="3">
                  <c:v>38.30851361672013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8.879667527728685</c:v>
                </c:pt>
                <c:pt idx="1">
                  <c:v>14.14277725291978</c:v>
                </c:pt>
                <c:pt idx="2">
                  <c:v>22.39503274172273</c:v>
                </c:pt>
                <c:pt idx="3">
                  <c:v>37.46345894671483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3727856"/>
        <c:axId val="-1103454496"/>
      </c:scatterChart>
      <c:valAx>
        <c:axId val="-1103727856"/>
        <c:scaling>
          <c:logBase val="10.0"/>
          <c:orientation val="minMax"/>
          <c:min val="10.0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31147612230289"/>
              <c:y val="0.83571686351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3454496"/>
        <c:crosses val="autoZero"/>
        <c:crossBetween val="midCat"/>
      </c:valAx>
      <c:valAx>
        <c:axId val="-1103454496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6722568769813"/>
              <c:y val="0.35714402887139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372785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3808948061067"/>
          <c:w val="0.853802388583911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2'!$B$7:$B$67</c:f>
              <c:numCache>
                <c:formatCode>0.000_ </c:formatCode>
                <c:ptCount val="61"/>
                <c:pt idx="0">
                  <c:v>1.0</c:v>
                </c:pt>
                <c:pt idx="1">
                  <c:v>0.949150834047271</c:v>
                </c:pt>
                <c:pt idx="2">
                  <c:v>0.934132943607317</c:v>
                </c:pt>
                <c:pt idx="3">
                  <c:v>0.911858085974903</c:v>
                </c:pt>
                <c:pt idx="4">
                  <c:v>0.882023887517008</c:v>
                </c:pt>
                <c:pt idx="5">
                  <c:v>0.846091820793227</c:v>
                </c:pt>
                <c:pt idx="6">
                  <c:v>0.805120193519125</c:v>
                </c:pt>
                <c:pt idx="7">
                  <c:v>0.757042785869072</c:v>
                </c:pt>
                <c:pt idx="8">
                  <c:v>0.70503452098977</c:v>
                </c:pt>
                <c:pt idx="9">
                  <c:v>0.651312805523358</c:v>
                </c:pt>
                <c:pt idx="10">
                  <c:v>0.597087134001915</c:v>
                </c:pt>
                <c:pt idx="11">
                  <c:v>0.541601572342892</c:v>
                </c:pt>
                <c:pt idx="12">
                  <c:v>0.486821549160913</c:v>
                </c:pt>
                <c:pt idx="13">
                  <c:v>0.432948646877992</c:v>
                </c:pt>
                <c:pt idx="14">
                  <c:v>0.383863327117875</c:v>
                </c:pt>
                <c:pt idx="15">
                  <c:v>0.338809655798014</c:v>
                </c:pt>
                <c:pt idx="16">
                  <c:v>0.296779720808345</c:v>
                </c:pt>
                <c:pt idx="17">
                  <c:v>0.25731996169934</c:v>
                </c:pt>
                <c:pt idx="18">
                  <c:v>0.223655697223202</c:v>
                </c:pt>
                <c:pt idx="19">
                  <c:v>0.193418333921282</c:v>
                </c:pt>
                <c:pt idx="20">
                  <c:v>0.167464597087134</c:v>
                </c:pt>
                <c:pt idx="21">
                  <c:v>0.144181827344656</c:v>
                </c:pt>
                <c:pt idx="22">
                  <c:v>0.125182684069949</c:v>
                </c:pt>
                <c:pt idx="23">
                  <c:v>0.109408859547447</c:v>
                </c:pt>
                <c:pt idx="24">
                  <c:v>0.0964067933276218</c:v>
                </c:pt>
                <c:pt idx="25">
                  <c:v>0.0851685733004082</c:v>
                </c:pt>
                <c:pt idx="26">
                  <c:v>0.0764501335483546</c:v>
                </c:pt>
                <c:pt idx="27">
                  <c:v>0.0687900015118681</c:v>
                </c:pt>
                <c:pt idx="28">
                  <c:v>0.0631960893010129</c:v>
                </c:pt>
                <c:pt idx="29">
                  <c:v>0.0585092979892153</c:v>
                </c:pt>
                <c:pt idx="30">
                  <c:v>0.0546792319709721</c:v>
                </c:pt>
                <c:pt idx="31">
                  <c:v>0.0516554956407801</c:v>
                </c:pt>
                <c:pt idx="32">
                  <c:v>0.0492365065766265</c:v>
                </c:pt>
                <c:pt idx="33">
                  <c:v>0.0475734515950209</c:v>
                </c:pt>
                <c:pt idx="34">
                  <c:v>0.0464647482739505</c:v>
                </c:pt>
                <c:pt idx="35">
                  <c:v>0.0449528801088545</c:v>
                </c:pt>
                <c:pt idx="36">
                  <c:v>0.0443481328428161</c:v>
                </c:pt>
                <c:pt idx="37">
                  <c:v>0.0439449679987905</c:v>
                </c:pt>
                <c:pt idx="38">
                  <c:v>0.0432898251272489</c:v>
                </c:pt>
                <c:pt idx="39">
                  <c:v>0.0426346822557073</c:v>
                </c:pt>
                <c:pt idx="40">
                  <c:v>0.0426346822557073</c:v>
                </c:pt>
                <c:pt idx="41">
                  <c:v>0.0423827042281913</c:v>
                </c:pt>
                <c:pt idx="42">
                  <c:v>0.0422315174116817</c:v>
                </c:pt>
                <c:pt idx="43">
                  <c:v>0.0420299349896689</c:v>
                </c:pt>
                <c:pt idx="44">
                  <c:v>0.0418787481731593</c:v>
                </c:pt>
                <c:pt idx="45">
                  <c:v>0.0415763745401401</c:v>
                </c:pt>
                <c:pt idx="46">
                  <c:v>0.0416771657511465</c:v>
                </c:pt>
                <c:pt idx="47">
                  <c:v>0.0417275613566497</c:v>
                </c:pt>
                <c:pt idx="48">
                  <c:v>0.0415259789346369</c:v>
                </c:pt>
                <c:pt idx="49">
                  <c:v>0.0414755833291337</c:v>
                </c:pt>
                <c:pt idx="50">
                  <c:v>0.0413747921181273</c:v>
                </c:pt>
                <c:pt idx="51">
                  <c:v>0.0414755833291337</c:v>
                </c:pt>
                <c:pt idx="52">
                  <c:v>0.0413243965126241</c:v>
                </c:pt>
                <c:pt idx="53">
                  <c:v>0.0413747921181273</c:v>
                </c:pt>
                <c:pt idx="54">
                  <c:v>0.0410220228796049</c:v>
                </c:pt>
                <c:pt idx="55">
                  <c:v>0.0411732096961145</c:v>
                </c:pt>
                <c:pt idx="56">
                  <c:v>0.0411228140906113</c:v>
                </c:pt>
                <c:pt idx="57">
                  <c:v>0.0411732096961145</c:v>
                </c:pt>
                <c:pt idx="58">
                  <c:v>0.0411732096961145</c:v>
                </c:pt>
                <c:pt idx="59">
                  <c:v>0.0410724184851081</c:v>
                </c:pt>
                <c:pt idx="60">
                  <c:v>0.0409212316685985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2'!$C$7:$C$67</c:f>
              <c:numCache>
                <c:formatCode>0.000_ </c:formatCode>
                <c:ptCount val="61"/>
                <c:pt idx="0">
                  <c:v>1.0</c:v>
                </c:pt>
                <c:pt idx="1">
                  <c:v>0.950197388399636</c:v>
                </c:pt>
                <c:pt idx="2">
                  <c:v>0.93086344771738</c:v>
                </c:pt>
                <c:pt idx="3">
                  <c:v>0.907429901811924</c:v>
                </c:pt>
                <c:pt idx="4">
                  <c:v>0.873165300131592</c:v>
                </c:pt>
                <c:pt idx="5">
                  <c:v>0.833080271282518</c:v>
                </c:pt>
                <c:pt idx="6">
                  <c:v>0.78474541957688</c:v>
                </c:pt>
                <c:pt idx="7">
                  <c:v>0.732159125417552</c:v>
                </c:pt>
                <c:pt idx="8">
                  <c:v>0.676637311468772</c:v>
                </c:pt>
                <c:pt idx="9">
                  <c:v>0.61767385362891</c:v>
                </c:pt>
                <c:pt idx="10">
                  <c:v>0.558507946148396</c:v>
                </c:pt>
                <c:pt idx="11">
                  <c:v>0.500607348921956</c:v>
                </c:pt>
                <c:pt idx="12">
                  <c:v>0.445945945945946</c:v>
                </c:pt>
                <c:pt idx="13">
                  <c:v>0.392043729122381</c:v>
                </c:pt>
                <c:pt idx="14">
                  <c:v>0.342190505111853</c:v>
                </c:pt>
                <c:pt idx="15">
                  <c:v>0.29734790970746</c:v>
                </c:pt>
                <c:pt idx="16">
                  <c:v>0.255845733373823</c:v>
                </c:pt>
                <c:pt idx="17">
                  <c:v>0.220315821439417</c:v>
                </c:pt>
                <c:pt idx="18">
                  <c:v>0.188683065087559</c:v>
                </c:pt>
                <c:pt idx="19">
                  <c:v>0.161352363599555</c:v>
                </c:pt>
                <c:pt idx="20">
                  <c:v>0.138374329385565</c:v>
                </c:pt>
                <c:pt idx="21">
                  <c:v>0.11904038870331</c:v>
                </c:pt>
                <c:pt idx="22">
                  <c:v>0.102996254681648</c:v>
                </c:pt>
                <c:pt idx="23">
                  <c:v>0.0900900900900901</c:v>
                </c:pt>
                <c:pt idx="24">
                  <c:v>0.0793096467253771</c:v>
                </c:pt>
                <c:pt idx="25">
                  <c:v>0.0707561494078348</c:v>
                </c:pt>
                <c:pt idx="26">
                  <c:v>0.0638222492155076</c:v>
                </c:pt>
                <c:pt idx="27">
                  <c:v>0.0584067213280696</c:v>
                </c:pt>
                <c:pt idx="28">
                  <c:v>0.0544083409251948</c:v>
                </c:pt>
                <c:pt idx="29">
                  <c:v>0.0512703714950906</c:v>
                </c:pt>
                <c:pt idx="30">
                  <c:v>0.048739750986942</c:v>
                </c:pt>
                <c:pt idx="31">
                  <c:v>0.0471201538617269</c:v>
                </c:pt>
                <c:pt idx="32">
                  <c:v>0.0453993319161858</c:v>
                </c:pt>
                <c:pt idx="33">
                  <c:v>0.0442858588926005</c:v>
                </c:pt>
                <c:pt idx="34">
                  <c:v>0.0434760603299929</c:v>
                </c:pt>
                <c:pt idx="35">
                  <c:v>0.0430711610486891</c:v>
                </c:pt>
                <c:pt idx="36">
                  <c:v>0.0426156493572224</c:v>
                </c:pt>
                <c:pt idx="37">
                  <c:v>0.0422613624860816</c:v>
                </c:pt>
                <c:pt idx="38">
                  <c:v>0.0420083004352667</c:v>
                </c:pt>
                <c:pt idx="39">
                  <c:v>0.0418058507946148</c:v>
                </c:pt>
                <c:pt idx="40">
                  <c:v>0.0413503391031481</c:v>
                </c:pt>
                <c:pt idx="41">
                  <c:v>0.0416034011539629</c:v>
                </c:pt>
                <c:pt idx="42">
                  <c:v>0.0412491142828221</c:v>
                </c:pt>
                <c:pt idx="43">
                  <c:v>0.0410972770523332</c:v>
                </c:pt>
                <c:pt idx="44">
                  <c:v>0.0410466646421702</c:v>
                </c:pt>
                <c:pt idx="45">
                  <c:v>0.0410972770523332</c:v>
                </c:pt>
                <c:pt idx="46">
                  <c:v>0.0410466646421702</c:v>
                </c:pt>
                <c:pt idx="47">
                  <c:v>0.0409454398218443</c:v>
                </c:pt>
                <c:pt idx="48">
                  <c:v>0.0409454398218443</c:v>
                </c:pt>
                <c:pt idx="49">
                  <c:v>0.0408948274116813</c:v>
                </c:pt>
                <c:pt idx="50">
                  <c:v>0.0405405405405405</c:v>
                </c:pt>
                <c:pt idx="51">
                  <c:v>0.0408442150015184</c:v>
                </c:pt>
                <c:pt idx="52">
                  <c:v>0.0408442150015184</c:v>
                </c:pt>
                <c:pt idx="53">
                  <c:v>0.0409960522320073</c:v>
                </c:pt>
                <c:pt idx="54">
                  <c:v>0.0406923777710294</c:v>
                </c:pt>
                <c:pt idx="55">
                  <c:v>0.0406417653608665</c:v>
                </c:pt>
                <c:pt idx="56">
                  <c:v>0.0405405405405405</c:v>
                </c:pt>
                <c:pt idx="57">
                  <c:v>0.0406923777710294</c:v>
                </c:pt>
                <c:pt idx="58">
                  <c:v>0.0407429901811924</c:v>
                </c:pt>
                <c:pt idx="59">
                  <c:v>0.0405911529507035</c:v>
                </c:pt>
                <c:pt idx="60">
                  <c:v>0.0405405405405405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2'!$D$7:$D$67</c:f>
              <c:numCache>
                <c:formatCode>0.000_ </c:formatCode>
                <c:ptCount val="61"/>
                <c:pt idx="0">
                  <c:v>1.0</c:v>
                </c:pt>
                <c:pt idx="1">
                  <c:v>0.944144877403602</c:v>
                </c:pt>
                <c:pt idx="2">
                  <c:v>0.926543900702004</c:v>
                </c:pt>
                <c:pt idx="3">
                  <c:v>0.901414182521111</c:v>
                </c:pt>
                <c:pt idx="4">
                  <c:v>0.868806592735782</c:v>
                </c:pt>
                <c:pt idx="5">
                  <c:v>0.828873740970597</c:v>
                </c:pt>
                <c:pt idx="6">
                  <c:v>0.782022586224438</c:v>
                </c:pt>
                <c:pt idx="7">
                  <c:v>0.733543595482755</c:v>
                </c:pt>
                <c:pt idx="8">
                  <c:v>0.678248041509818</c:v>
                </c:pt>
                <c:pt idx="9">
                  <c:v>0.626259029402788</c:v>
                </c:pt>
                <c:pt idx="10">
                  <c:v>0.567504323939363</c:v>
                </c:pt>
                <c:pt idx="11">
                  <c:v>0.513175297588768</c:v>
                </c:pt>
                <c:pt idx="12">
                  <c:v>0.460270627734256</c:v>
                </c:pt>
                <c:pt idx="13">
                  <c:v>0.409858581747889</c:v>
                </c:pt>
                <c:pt idx="14">
                  <c:v>0.361990029504527</c:v>
                </c:pt>
                <c:pt idx="15">
                  <c:v>0.317682368501373</c:v>
                </c:pt>
                <c:pt idx="16">
                  <c:v>0.277749516736189</c:v>
                </c:pt>
                <c:pt idx="17">
                  <c:v>0.240817987587751</c:v>
                </c:pt>
                <c:pt idx="18">
                  <c:v>0.209176925424763</c:v>
                </c:pt>
                <c:pt idx="19">
                  <c:v>0.180944144877404</c:v>
                </c:pt>
                <c:pt idx="20">
                  <c:v>0.156882694068573</c:v>
                </c:pt>
                <c:pt idx="21">
                  <c:v>0.135873435751348</c:v>
                </c:pt>
                <c:pt idx="22">
                  <c:v>0.118577678298911</c:v>
                </c:pt>
                <c:pt idx="23">
                  <c:v>0.10377454471462</c:v>
                </c:pt>
                <c:pt idx="24">
                  <c:v>0.0911079458744531</c:v>
                </c:pt>
                <c:pt idx="25">
                  <c:v>0.081595279275613</c:v>
                </c:pt>
                <c:pt idx="26">
                  <c:v>0.0732526197985553</c:v>
                </c:pt>
                <c:pt idx="27">
                  <c:v>0.0665886661918812</c:v>
                </c:pt>
                <c:pt idx="28">
                  <c:v>0.0615016787058704</c:v>
                </c:pt>
                <c:pt idx="29">
                  <c:v>0.0571777393427612</c:v>
                </c:pt>
                <c:pt idx="30">
                  <c:v>0.0536168481025537</c:v>
                </c:pt>
                <c:pt idx="31">
                  <c:v>0.0511750941092685</c:v>
                </c:pt>
                <c:pt idx="32">
                  <c:v>0.0490385593651439</c:v>
                </c:pt>
                <c:pt idx="33">
                  <c:v>0.0474107233696205</c:v>
                </c:pt>
                <c:pt idx="34">
                  <c:v>0.0459863668735375</c:v>
                </c:pt>
                <c:pt idx="35">
                  <c:v>0.0447654898768949</c:v>
                </c:pt>
                <c:pt idx="36">
                  <c:v>0.0442059212534337</c:v>
                </c:pt>
                <c:pt idx="37">
                  <c:v>0.0436972225048326</c:v>
                </c:pt>
                <c:pt idx="38">
                  <c:v>0.0431376538813714</c:v>
                </c:pt>
                <c:pt idx="39">
                  <c:v>0.042934174381931</c:v>
                </c:pt>
                <c:pt idx="40">
                  <c:v>0.04247634550819</c:v>
                </c:pt>
                <c:pt idx="41">
                  <c:v>0.0423746057584698</c:v>
                </c:pt>
                <c:pt idx="42">
                  <c:v>0.0422219961338895</c:v>
                </c:pt>
                <c:pt idx="43">
                  <c:v>0.0418659070098687</c:v>
                </c:pt>
                <c:pt idx="44">
                  <c:v>0.0418659070098687</c:v>
                </c:pt>
                <c:pt idx="45">
                  <c:v>0.0420185166344491</c:v>
                </c:pt>
                <c:pt idx="46">
                  <c:v>0.0417132973852884</c:v>
                </c:pt>
                <c:pt idx="47">
                  <c:v>0.0417641672601485</c:v>
                </c:pt>
                <c:pt idx="48">
                  <c:v>0.0417641672601485</c:v>
                </c:pt>
                <c:pt idx="49">
                  <c:v>0.0416115576355682</c:v>
                </c:pt>
                <c:pt idx="50">
                  <c:v>0.0413063383864076</c:v>
                </c:pt>
                <c:pt idx="51">
                  <c:v>0.041509817885848</c:v>
                </c:pt>
                <c:pt idx="52">
                  <c:v>0.0415606877607081</c:v>
                </c:pt>
                <c:pt idx="53">
                  <c:v>0.0414589480109879</c:v>
                </c:pt>
                <c:pt idx="54">
                  <c:v>0.0414589480109879</c:v>
                </c:pt>
                <c:pt idx="55">
                  <c:v>0.0414589480109879</c:v>
                </c:pt>
                <c:pt idx="56">
                  <c:v>0.041051989012107</c:v>
                </c:pt>
                <c:pt idx="57">
                  <c:v>0.0413572082612677</c:v>
                </c:pt>
                <c:pt idx="58">
                  <c:v>0.041509817885848</c:v>
                </c:pt>
                <c:pt idx="59">
                  <c:v>0.0412554685115475</c:v>
                </c:pt>
                <c:pt idx="60">
                  <c:v>0.0409502492623868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2'!$E$7:$E$67</c:f>
              <c:numCache>
                <c:formatCode>0.000_ </c:formatCode>
                <c:ptCount val="61"/>
                <c:pt idx="0">
                  <c:v>1.0</c:v>
                </c:pt>
                <c:pt idx="1">
                  <c:v>0.945954229668982</c:v>
                </c:pt>
                <c:pt idx="2">
                  <c:v>0.926798120147119</c:v>
                </c:pt>
                <c:pt idx="3">
                  <c:v>0.900132815692685</c:v>
                </c:pt>
                <c:pt idx="4">
                  <c:v>0.865345320800981</c:v>
                </c:pt>
                <c:pt idx="5">
                  <c:v>0.82555169595423</c:v>
                </c:pt>
                <c:pt idx="6">
                  <c:v>0.777533714752758</c:v>
                </c:pt>
                <c:pt idx="7">
                  <c:v>0.72471393543114</c:v>
                </c:pt>
                <c:pt idx="8">
                  <c:v>0.670514916223948</c:v>
                </c:pt>
                <c:pt idx="9">
                  <c:v>0.614119329791581</c:v>
                </c:pt>
                <c:pt idx="10">
                  <c:v>0.556599918267266</c:v>
                </c:pt>
                <c:pt idx="11">
                  <c:v>0.4995913363302</c:v>
                </c:pt>
                <c:pt idx="12">
                  <c:v>0.443757662443809</c:v>
                </c:pt>
                <c:pt idx="13">
                  <c:v>0.391397629750715</c:v>
                </c:pt>
                <c:pt idx="14">
                  <c:v>0.343277482631794</c:v>
                </c:pt>
                <c:pt idx="15">
                  <c:v>0.298886391499796</c:v>
                </c:pt>
                <c:pt idx="16">
                  <c:v>0.25853085410707</c:v>
                </c:pt>
                <c:pt idx="17">
                  <c:v>0.222517368205966</c:v>
                </c:pt>
                <c:pt idx="18">
                  <c:v>0.190948099713935</c:v>
                </c:pt>
                <c:pt idx="19">
                  <c:v>0.164282795259501</c:v>
                </c:pt>
                <c:pt idx="20">
                  <c:v>0.14165304454434</c:v>
                </c:pt>
                <c:pt idx="21">
                  <c:v>0.122037188393952</c:v>
                </c:pt>
                <c:pt idx="22">
                  <c:v>0.105946056395586</c:v>
                </c:pt>
                <c:pt idx="23">
                  <c:v>0.0926644871270944</c:v>
                </c:pt>
                <c:pt idx="24">
                  <c:v>0.0819370657948508</c:v>
                </c:pt>
                <c:pt idx="25">
                  <c:v>0.0729975480179812</c:v>
                </c:pt>
                <c:pt idx="26">
                  <c:v>0.0662035145075603</c:v>
                </c:pt>
                <c:pt idx="27">
                  <c:v>0.0608908868001635</c:v>
                </c:pt>
                <c:pt idx="28">
                  <c:v>0.0563445034736412</c:v>
                </c:pt>
                <c:pt idx="29">
                  <c:v>0.0529730281977932</c:v>
                </c:pt>
                <c:pt idx="30">
                  <c:v>0.0502656313853698</c:v>
                </c:pt>
                <c:pt idx="31">
                  <c:v>0.0481201471189211</c:v>
                </c:pt>
                <c:pt idx="32">
                  <c:v>0.046638741315897</c:v>
                </c:pt>
                <c:pt idx="33">
                  <c:v>0.0452595014303228</c:v>
                </c:pt>
                <c:pt idx="34">
                  <c:v>0.0446975888843482</c:v>
                </c:pt>
                <c:pt idx="35">
                  <c:v>0.0439313445034736</c:v>
                </c:pt>
                <c:pt idx="36">
                  <c:v>0.0436248467511238</c:v>
                </c:pt>
                <c:pt idx="37">
                  <c:v>0.0430118512464242</c:v>
                </c:pt>
                <c:pt idx="38">
                  <c:v>0.0426542705353494</c:v>
                </c:pt>
                <c:pt idx="39">
                  <c:v>0.0424499387004495</c:v>
                </c:pt>
                <c:pt idx="40">
                  <c:v>0.0421945239068247</c:v>
                </c:pt>
                <c:pt idx="41">
                  <c:v>0.0420923579893747</c:v>
                </c:pt>
                <c:pt idx="42">
                  <c:v>0.0421434409480997</c:v>
                </c:pt>
                <c:pt idx="43">
                  <c:v>0.0421434409480997</c:v>
                </c:pt>
                <c:pt idx="44">
                  <c:v>0.0418369431957499</c:v>
                </c:pt>
                <c:pt idx="45">
                  <c:v>0.0415304454434001</c:v>
                </c:pt>
                <c:pt idx="46">
                  <c:v>0.0417347772783</c:v>
                </c:pt>
                <c:pt idx="47">
                  <c:v>0.04163261136085</c:v>
                </c:pt>
                <c:pt idx="48">
                  <c:v>0.0417347772783</c:v>
                </c:pt>
                <c:pt idx="49">
                  <c:v>0.0417858602370249</c:v>
                </c:pt>
                <c:pt idx="50">
                  <c:v>0.0415304454434001</c:v>
                </c:pt>
                <c:pt idx="51">
                  <c:v>0.041683694319575</c:v>
                </c:pt>
                <c:pt idx="52">
                  <c:v>0.04163261136085</c:v>
                </c:pt>
                <c:pt idx="53">
                  <c:v>0.0414282795259501</c:v>
                </c:pt>
                <c:pt idx="54">
                  <c:v>0.0413771965672252</c:v>
                </c:pt>
                <c:pt idx="55">
                  <c:v>0.0413261136085002</c:v>
                </c:pt>
                <c:pt idx="56">
                  <c:v>0.0415304454434001</c:v>
                </c:pt>
                <c:pt idx="57">
                  <c:v>0.0413261136085002</c:v>
                </c:pt>
                <c:pt idx="58">
                  <c:v>0.0413771965672252</c:v>
                </c:pt>
                <c:pt idx="59">
                  <c:v>0.0415304454434001</c:v>
                </c:pt>
                <c:pt idx="60">
                  <c:v>0.0413771965672252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6713216"/>
        <c:axId val="-1045890960"/>
      </c:scatterChart>
      <c:valAx>
        <c:axId val="-103671321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45890960"/>
        <c:crosses val="autoZero"/>
        <c:crossBetween val="midCat"/>
      </c:valAx>
      <c:valAx>
        <c:axId val="-104589096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36713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3133106007849"/>
          <c:y val="0.123808948061067"/>
          <c:w val="0.849398214977744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2'!$F$7:$F$67</c:f>
              <c:numCache>
                <c:formatCode>0.000_ </c:formatCode>
                <c:ptCount val="61"/>
                <c:pt idx="0">
                  <c:v>1.0</c:v>
                </c:pt>
                <c:pt idx="1">
                  <c:v>0.969381568310428</c:v>
                </c:pt>
                <c:pt idx="2">
                  <c:v>0.96892683912692</c:v>
                </c:pt>
                <c:pt idx="3">
                  <c:v>0.9660974130962</c:v>
                </c:pt>
                <c:pt idx="4">
                  <c:v>0.967208973322555</c:v>
                </c:pt>
                <c:pt idx="5">
                  <c:v>0.964834276475344</c:v>
                </c:pt>
                <c:pt idx="6">
                  <c:v>0.957204931285368</c:v>
                </c:pt>
                <c:pt idx="7">
                  <c:v>0.938965238480194</c:v>
                </c:pt>
                <c:pt idx="8">
                  <c:v>0.91198464025869</c:v>
                </c:pt>
                <c:pt idx="9">
                  <c:v>0.873736863379143</c:v>
                </c:pt>
                <c:pt idx="10">
                  <c:v>0.82750606305578</c:v>
                </c:pt>
                <c:pt idx="11">
                  <c:v>0.772483831851253</c:v>
                </c:pt>
                <c:pt idx="12">
                  <c:v>0.717764753435732</c:v>
                </c:pt>
                <c:pt idx="13">
                  <c:v>0.662439369442199</c:v>
                </c:pt>
                <c:pt idx="14">
                  <c:v>0.604031932093775</c:v>
                </c:pt>
                <c:pt idx="15">
                  <c:v>0.546382376717866</c:v>
                </c:pt>
                <c:pt idx="16">
                  <c:v>0.492724333063864</c:v>
                </c:pt>
                <c:pt idx="17">
                  <c:v>0.439116814874697</c:v>
                </c:pt>
                <c:pt idx="18">
                  <c:v>0.38965238480194</c:v>
                </c:pt>
                <c:pt idx="19">
                  <c:v>0.344179466451091</c:v>
                </c:pt>
                <c:pt idx="20">
                  <c:v>0.302950687146322</c:v>
                </c:pt>
                <c:pt idx="21">
                  <c:v>0.264601859337106</c:v>
                </c:pt>
                <c:pt idx="22">
                  <c:v>0.231406628940986</c:v>
                </c:pt>
                <c:pt idx="23">
                  <c:v>0.202051333872272</c:v>
                </c:pt>
                <c:pt idx="24">
                  <c:v>0.175424413904608</c:v>
                </c:pt>
                <c:pt idx="25">
                  <c:v>0.153445836701698</c:v>
                </c:pt>
                <c:pt idx="26">
                  <c:v>0.134296685529507</c:v>
                </c:pt>
                <c:pt idx="27">
                  <c:v>0.118179062247373</c:v>
                </c:pt>
                <c:pt idx="28">
                  <c:v>0.104234033953112</c:v>
                </c:pt>
                <c:pt idx="29">
                  <c:v>0.0926131770412288</c:v>
                </c:pt>
                <c:pt idx="30">
                  <c:v>0.0828112368633791</c:v>
                </c:pt>
                <c:pt idx="31">
                  <c:v>0.0748787388843977</c:v>
                </c:pt>
                <c:pt idx="32">
                  <c:v>0.0683609539207761</c:v>
                </c:pt>
                <c:pt idx="33">
                  <c:v>0.0629547291835085</c:v>
                </c:pt>
                <c:pt idx="34">
                  <c:v>0.0587105901374293</c:v>
                </c:pt>
                <c:pt idx="35">
                  <c:v>0.0551738075990299</c:v>
                </c:pt>
                <c:pt idx="36">
                  <c:v>0.052445432497979</c:v>
                </c:pt>
                <c:pt idx="37">
                  <c:v>0.0503233629749394</c:v>
                </c:pt>
                <c:pt idx="38">
                  <c:v>0.0484033953112369</c:v>
                </c:pt>
                <c:pt idx="39">
                  <c:v>0.0469886822958771</c:v>
                </c:pt>
                <c:pt idx="40">
                  <c:v>0.0458265966046888</c:v>
                </c:pt>
                <c:pt idx="41">
                  <c:v>0.044765561843169</c:v>
                </c:pt>
                <c:pt idx="42">
                  <c:v>0.0444624090541633</c:v>
                </c:pt>
                <c:pt idx="43">
                  <c:v>0.043502425222312</c:v>
                </c:pt>
                <c:pt idx="44">
                  <c:v>0.0430982215036378</c:v>
                </c:pt>
                <c:pt idx="45">
                  <c:v>0.0428961196443007</c:v>
                </c:pt>
                <c:pt idx="46">
                  <c:v>0.0426940177849636</c:v>
                </c:pt>
                <c:pt idx="47">
                  <c:v>0.0422898140662894</c:v>
                </c:pt>
                <c:pt idx="48">
                  <c:v>0.0421382376717866</c:v>
                </c:pt>
                <c:pt idx="49">
                  <c:v>0.042037186742118</c:v>
                </c:pt>
                <c:pt idx="50">
                  <c:v>0.042037186742118</c:v>
                </c:pt>
                <c:pt idx="51">
                  <c:v>0.0415824575586095</c:v>
                </c:pt>
                <c:pt idx="52">
                  <c:v>0.0417340339531124</c:v>
                </c:pt>
                <c:pt idx="53">
                  <c:v>0.0416329830234438</c:v>
                </c:pt>
                <c:pt idx="54">
                  <c:v>0.0416835084882781</c:v>
                </c:pt>
                <c:pt idx="55">
                  <c:v>0.041481406628941</c:v>
                </c:pt>
                <c:pt idx="56">
                  <c:v>0.0413803556992724</c:v>
                </c:pt>
                <c:pt idx="57">
                  <c:v>0.0413298302344381</c:v>
                </c:pt>
                <c:pt idx="58">
                  <c:v>0.041481406628941</c:v>
                </c:pt>
                <c:pt idx="59">
                  <c:v>0.0411782538399353</c:v>
                </c:pt>
                <c:pt idx="60">
                  <c:v>0.0410772029102668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2'!$G$7:$G$67</c:f>
              <c:numCache>
                <c:formatCode>0.000_ </c:formatCode>
                <c:ptCount val="61"/>
                <c:pt idx="0">
                  <c:v>1.0</c:v>
                </c:pt>
                <c:pt idx="1">
                  <c:v>0.970732199626583</c:v>
                </c:pt>
                <c:pt idx="2">
                  <c:v>0.971690972397436</c:v>
                </c:pt>
                <c:pt idx="3">
                  <c:v>0.971085431700055</c:v>
                </c:pt>
                <c:pt idx="4">
                  <c:v>0.969369733057476</c:v>
                </c:pt>
                <c:pt idx="5">
                  <c:v>0.969571579956603</c:v>
                </c:pt>
                <c:pt idx="6">
                  <c:v>0.964626330927991</c:v>
                </c:pt>
                <c:pt idx="7">
                  <c:v>0.946207801382651</c:v>
                </c:pt>
                <c:pt idx="8">
                  <c:v>0.918756623101378</c:v>
                </c:pt>
                <c:pt idx="9">
                  <c:v>0.881869102285916</c:v>
                </c:pt>
                <c:pt idx="10">
                  <c:v>0.836857243780592</c:v>
                </c:pt>
                <c:pt idx="11">
                  <c:v>0.78296412171368</c:v>
                </c:pt>
                <c:pt idx="12">
                  <c:v>0.727960841701569</c:v>
                </c:pt>
                <c:pt idx="13">
                  <c:v>0.671443709946006</c:v>
                </c:pt>
                <c:pt idx="14">
                  <c:v>0.616389968209113</c:v>
                </c:pt>
                <c:pt idx="15">
                  <c:v>0.559418680930514</c:v>
                </c:pt>
                <c:pt idx="16">
                  <c:v>0.503052934349296</c:v>
                </c:pt>
                <c:pt idx="17">
                  <c:v>0.450370893677146</c:v>
                </c:pt>
                <c:pt idx="18">
                  <c:v>0.400918403391028</c:v>
                </c:pt>
                <c:pt idx="19">
                  <c:v>0.355149619013978</c:v>
                </c:pt>
                <c:pt idx="20">
                  <c:v>0.312761770197305</c:v>
                </c:pt>
                <c:pt idx="21">
                  <c:v>0.2746127062623</c:v>
                </c:pt>
                <c:pt idx="22">
                  <c:v>0.239844577887672</c:v>
                </c:pt>
                <c:pt idx="23">
                  <c:v>0.20956754301862</c:v>
                </c:pt>
                <c:pt idx="24">
                  <c:v>0.183428369581672</c:v>
                </c:pt>
                <c:pt idx="25">
                  <c:v>0.159660897209467</c:v>
                </c:pt>
                <c:pt idx="26">
                  <c:v>0.139425745571984</c:v>
                </c:pt>
                <c:pt idx="27">
                  <c:v>0.12292476156835</c:v>
                </c:pt>
                <c:pt idx="28">
                  <c:v>0.108543170005551</c:v>
                </c:pt>
                <c:pt idx="29">
                  <c:v>0.0960791239844578</c:v>
                </c:pt>
                <c:pt idx="30">
                  <c:v>0.0860372407528889</c:v>
                </c:pt>
                <c:pt idx="31">
                  <c:v>0.0775092092647727</c:v>
                </c:pt>
                <c:pt idx="32">
                  <c:v>0.0705959529696725</c:v>
                </c:pt>
                <c:pt idx="33">
                  <c:v>0.0649442397941161</c:v>
                </c:pt>
                <c:pt idx="34">
                  <c:v>0.0605036080133219</c:v>
                </c:pt>
                <c:pt idx="35">
                  <c:v>0.0566685169299087</c:v>
                </c:pt>
                <c:pt idx="36">
                  <c:v>0.0536408134430035</c:v>
                </c:pt>
                <c:pt idx="37">
                  <c:v>0.0509158803047888</c:v>
                </c:pt>
                <c:pt idx="38">
                  <c:v>0.0487964878639552</c:v>
                </c:pt>
                <c:pt idx="39">
                  <c:v>0.0475349447444114</c:v>
                </c:pt>
                <c:pt idx="40">
                  <c:v>0.0462229399000858</c:v>
                </c:pt>
                <c:pt idx="41">
                  <c:v>0.0451127819548872</c:v>
                </c:pt>
                <c:pt idx="42">
                  <c:v>0.0445577029822879</c:v>
                </c:pt>
                <c:pt idx="43">
                  <c:v>0.0439521622849069</c:v>
                </c:pt>
                <c:pt idx="44">
                  <c:v>0.0432456981379623</c:v>
                </c:pt>
                <c:pt idx="45">
                  <c:v>0.0426906191653631</c:v>
                </c:pt>
                <c:pt idx="46">
                  <c:v>0.0424887722662361</c:v>
                </c:pt>
                <c:pt idx="47">
                  <c:v>0.0423878488166725</c:v>
                </c:pt>
                <c:pt idx="48">
                  <c:v>0.0421860019175455</c:v>
                </c:pt>
                <c:pt idx="49">
                  <c:v>0.0416309229449463</c:v>
                </c:pt>
                <c:pt idx="50">
                  <c:v>0.0418327698440733</c:v>
                </c:pt>
                <c:pt idx="51">
                  <c:v>0.0415804612201645</c:v>
                </c:pt>
                <c:pt idx="52">
                  <c:v>0.0415299994953827</c:v>
                </c:pt>
                <c:pt idx="53">
                  <c:v>0.0414290760458192</c:v>
                </c:pt>
                <c:pt idx="54">
                  <c:v>0.041277690871474</c:v>
                </c:pt>
                <c:pt idx="55">
                  <c:v>0.0411767674219105</c:v>
                </c:pt>
                <c:pt idx="56">
                  <c:v>0.0413786143210375</c:v>
                </c:pt>
                <c:pt idx="57">
                  <c:v>0.041075843972347</c:v>
                </c:pt>
                <c:pt idx="58">
                  <c:v>0.0409244587980017</c:v>
                </c:pt>
                <c:pt idx="59">
                  <c:v>0.041075843972347</c:v>
                </c:pt>
                <c:pt idx="60">
                  <c:v>0.0411767674219105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2'!$H$7:$H$67</c:f>
              <c:numCache>
                <c:formatCode>0.000_ </c:formatCode>
                <c:ptCount val="61"/>
                <c:pt idx="0">
                  <c:v>1.0</c:v>
                </c:pt>
                <c:pt idx="1">
                  <c:v>0.967769725839964</c:v>
                </c:pt>
                <c:pt idx="2">
                  <c:v>0.96842852075204</c:v>
                </c:pt>
                <c:pt idx="3">
                  <c:v>0.964982516596564</c:v>
                </c:pt>
                <c:pt idx="4">
                  <c:v>0.967212283991284</c:v>
                </c:pt>
                <c:pt idx="5">
                  <c:v>0.963208837987128</c:v>
                </c:pt>
                <c:pt idx="6">
                  <c:v>0.954137738813156</c:v>
                </c:pt>
                <c:pt idx="7">
                  <c:v>0.936755688440683</c:v>
                </c:pt>
                <c:pt idx="8">
                  <c:v>0.903917295900269</c:v>
                </c:pt>
                <c:pt idx="9">
                  <c:v>0.864997719556074</c:v>
                </c:pt>
                <c:pt idx="10">
                  <c:v>0.818882075710738</c:v>
                </c:pt>
                <c:pt idx="11">
                  <c:v>0.767192013378604</c:v>
                </c:pt>
                <c:pt idx="12">
                  <c:v>0.710890386661937</c:v>
                </c:pt>
                <c:pt idx="13">
                  <c:v>0.657173263061876</c:v>
                </c:pt>
                <c:pt idx="14">
                  <c:v>0.600871636345208</c:v>
                </c:pt>
                <c:pt idx="15">
                  <c:v>0.545482187199108</c:v>
                </c:pt>
                <c:pt idx="16">
                  <c:v>0.491055592155273</c:v>
                </c:pt>
                <c:pt idx="17">
                  <c:v>0.440125677798611</c:v>
                </c:pt>
                <c:pt idx="18">
                  <c:v>0.391982972685349</c:v>
                </c:pt>
                <c:pt idx="19">
                  <c:v>0.348046419703035</c:v>
                </c:pt>
                <c:pt idx="20">
                  <c:v>0.30664369330563</c:v>
                </c:pt>
                <c:pt idx="21">
                  <c:v>0.269447119039173</c:v>
                </c:pt>
                <c:pt idx="22">
                  <c:v>0.236608726498758</c:v>
                </c:pt>
                <c:pt idx="23">
                  <c:v>0.207064308518725</c:v>
                </c:pt>
                <c:pt idx="24">
                  <c:v>0.180965894694167</c:v>
                </c:pt>
                <c:pt idx="25">
                  <c:v>0.158313485025085</c:v>
                </c:pt>
                <c:pt idx="26">
                  <c:v>0.139005726448082</c:v>
                </c:pt>
                <c:pt idx="27">
                  <c:v>0.122383824051082</c:v>
                </c:pt>
                <c:pt idx="28">
                  <c:v>0.108346424770689</c:v>
                </c:pt>
                <c:pt idx="29">
                  <c:v>0.0963867632899204</c:v>
                </c:pt>
                <c:pt idx="30">
                  <c:v>0.0863528100136827</c:v>
                </c:pt>
                <c:pt idx="31">
                  <c:v>0.078143211878579</c:v>
                </c:pt>
                <c:pt idx="32">
                  <c:v>0.0710484974408351</c:v>
                </c:pt>
                <c:pt idx="33">
                  <c:v>0.0655754320174327</c:v>
                </c:pt>
                <c:pt idx="34">
                  <c:v>0.0610145441645974</c:v>
                </c:pt>
                <c:pt idx="35">
                  <c:v>0.0575178634774236</c:v>
                </c:pt>
                <c:pt idx="36">
                  <c:v>0.0543252419804388</c:v>
                </c:pt>
                <c:pt idx="37">
                  <c:v>0.0517914153955303</c:v>
                </c:pt>
                <c:pt idx="38">
                  <c:v>0.049916383722698</c:v>
                </c:pt>
                <c:pt idx="39">
                  <c:v>0.0483454112400547</c:v>
                </c:pt>
                <c:pt idx="40">
                  <c:v>0.0471291744792986</c:v>
                </c:pt>
                <c:pt idx="41">
                  <c:v>0.0462169969087316</c:v>
                </c:pt>
                <c:pt idx="42">
                  <c:v>0.0450007601479755</c:v>
                </c:pt>
                <c:pt idx="43">
                  <c:v>0.0443926417675974</c:v>
                </c:pt>
                <c:pt idx="44">
                  <c:v>0.0439365529823139</c:v>
                </c:pt>
                <c:pt idx="45">
                  <c:v>0.0438351999189175</c:v>
                </c:pt>
                <c:pt idx="46">
                  <c:v>0.0435311407287285</c:v>
                </c:pt>
                <c:pt idx="47">
                  <c:v>0.0432270815385395</c:v>
                </c:pt>
                <c:pt idx="48">
                  <c:v>0.0428723458166523</c:v>
                </c:pt>
                <c:pt idx="49">
                  <c:v>0.0427203162215578</c:v>
                </c:pt>
                <c:pt idx="50">
                  <c:v>0.0426189631581614</c:v>
                </c:pt>
                <c:pt idx="51">
                  <c:v>0.0426696396898596</c:v>
                </c:pt>
                <c:pt idx="52">
                  <c:v>0.0425176100947651</c:v>
                </c:pt>
                <c:pt idx="53">
                  <c:v>0.0421121978411797</c:v>
                </c:pt>
                <c:pt idx="54">
                  <c:v>0.0423655804996706</c:v>
                </c:pt>
                <c:pt idx="55">
                  <c:v>0.0421628743728779</c:v>
                </c:pt>
                <c:pt idx="56">
                  <c:v>0.0419601682460852</c:v>
                </c:pt>
                <c:pt idx="57">
                  <c:v>0.0419094917143871</c:v>
                </c:pt>
                <c:pt idx="58">
                  <c:v>0.0418081386509907</c:v>
                </c:pt>
                <c:pt idx="59">
                  <c:v>0.0419094917143871</c:v>
                </c:pt>
                <c:pt idx="60">
                  <c:v>0.0419094917143871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2'!$I$7:$I$67</c:f>
              <c:numCache>
                <c:formatCode>0.000_ </c:formatCode>
                <c:ptCount val="61"/>
                <c:pt idx="0">
                  <c:v>1.0</c:v>
                </c:pt>
                <c:pt idx="1">
                  <c:v>0.966123151711566</c:v>
                </c:pt>
                <c:pt idx="2">
                  <c:v>0.966629532104517</c:v>
                </c:pt>
                <c:pt idx="3">
                  <c:v>0.967490378772534</c:v>
                </c:pt>
                <c:pt idx="4">
                  <c:v>0.967895483086895</c:v>
                </c:pt>
                <c:pt idx="5">
                  <c:v>0.962477212882317</c:v>
                </c:pt>
                <c:pt idx="6">
                  <c:v>0.95528661130241</c:v>
                </c:pt>
                <c:pt idx="7">
                  <c:v>0.93589224225238</c:v>
                </c:pt>
                <c:pt idx="8">
                  <c:v>0.90819323475795</c:v>
                </c:pt>
                <c:pt idx="9">
                  <c:v>0.869961515090136</c:v>
                </c:pt>
                <c:pt idx="10">
                  <c:v>0.822766862467085</c:v>
                </c:pt>
                <c:pt idx="11">
                  <c:v>0.769039902774965</c:v>
                </c:pt>
                <c:pt idx="12">
                  <c:v>0.718249949361961</c:v>
                </c:pt>
                <c:pt idx="13">
                  <c:v>0.662750658294511</c:v>
                </c:pt>
                <c:pt idx="14">
                  <c:v>0.606593072716224</c:v>
                </c:pt>
                <c:pt idx="15">
                  <c:v>0.550030382823577</c:v>
                </c:pt>
                <c:pt idx="16">
                  <c:v>0.495189386266964</c:v>
                </c:pt>
                <c:pt idx="17">
                  <c:v>0.445007089325501</c:v>
                </c:pt>
                <c:pt idx="18">
                  <c:v>0.396192019445007</c:v>
                </c:pt>
                <c:pt idx="19">
                  <c:v>0.351985011140369</c:v>
                </c:pt>
                <c:pt idx="20">
                  <c:v>0.309246505975289</c:v>
                </c:pt>
                <c:pt idx="21">
                  <c:v>0.271875632975491</c:v>
                </c:pt>
                <c:pt idx="22">
                  <c:v>0.23931537370873</c:v>
                </c:pt>
                <c:pt idx="23">
                  <c:v>0.208578083856593</c:v>
                </c:pt>
                <c:pt idx="24">
                  <c:v>0.182448855580312</c:v>
                </c:pt>
                <c:pt idx="25">
                  <c:v>0.159661737897509</c:v>
                </c:pt>
                <c:pt idx="26">
                  <c:v>0.140216730808183</c:v>
                </c:pt>
                <c:pt idx="27">
                  <c:v>0.122847883329957</c:v>
                </c:pt>
                <c:pt idx="28">
                  <c:v>0.108973060563095</c:v>
                </c:pt>
                <c:pt idx="29">
                  <c:v>0.0964654648572007</c:v>
                </c:pt>
                <c:pt idx="30">
                  <c:v>0.0868948754304233</c:v>
                </c:pt>
                <c:pt idx="31">
                  <c:v>0.0782357707109581</c:v>
                </c:pt>
                <c:pt idx="32">
                  <c:v>0.0710958071703464</c:v>
                </c:pt>
                <c:pt idx="33">
                  <c:v>0.0654243467692931</c:v>
                </c:pt>
                <c:pt idx="34">
                  <c:v>0.0606643710755519</c:v>
                </c:pt>
                <c:pt idx="35">
                  <c:v>0.0567652420498278</c:v>
                </c:pt>
                <c:pt idx="36">
                  <c:v>0.0537775977314158</c:v>
                </c:pt>
                <c:pt idx="37">
                  <c:v>0.0510431436094794</c:v>
                </c:pt>
                <c:pt idx="38">
                  <c:v>0.04916953615556</c:v>
                </c:pt>
                <c:pt idx="39">
                  <c:v>0.0476503949767065</c:v>
                </c:pt>
                <c:pt idx="40">
                  <c:v>0.0463338059550334</c:v>
                </c:pt>
                <c:pt idx="41">
                  <c:v>0.0453716832084262</c:v>
                </c:pt>
                <c:pt idx="42">
                  <c:v>0.0443589224225238</c:v>
                </c:pt>
                <c:pt idx="43">
                  <c:v>0.0434474377152117</c:v>
                </c:pt>
                <c:pt idx="44">
                  <c:v>0.0430929714401458</c:v>
                </c:pt>
                <c:pt idx="45">
                  <c:v>0.0428397812436702</c:v>
                </c:pt>
                <c:pt idx="46">
                  <c:v>0.0426372290864898</c:v>
                </c:pt>
                <c:pt idx="47">
                  <c:v>0.0422321247721288</c:v>
                </c:pt>
                <c:pt idx="48">
                  <c:v>0.0417257443791776</c:v>
                </c:pt>
                <c:pt idx="49">
                  <c:v>0.0418270204577679</c:v>
                </c:pt>
                <c:pt idx="50">
                  <c:v>0.0416751063398825</c:v>
                </c:pt>
                <c:pt idx="51">
                  <c:v>0.0414219161434069</c:v>
                </c:pt>
                <c:pt idx="52">
                  <c:v>0.0413712781041118</c:v>
                </c:pt>
                <c:pt idx="53">
                  <c:v>0.041472554182702</c:v>
                </c:pt>
                <c:pt idx="54">
                  <c:v>0.0413712781041118</c:v>
                </c:pt>
                <c:pt idx="55">
                  <c:v>0.0415738302612923</c:v>
                </c:pt>
                <c:pt idx="56">
                  <c:v>0.0412700020255216</c:v>
                </c:pt>
                <c:pt idx="57">
                  <c:v>0.0409155357504557</c:v>
                </c:pt>
                <c:pt idx="58">
                  <c:v>0.0411687259469313</c:v>
                </c:pt>
                <c:pt idx="59">
                  <c:v>0.0410674498683411</c:v>
                </c:pt>
                <c:pt idx="60">
                  <c:v>0.0411687259469313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7865200"/>
        <c:axId val="-1017771216"/>
      </c:scatterChart>
      <c:valAx>
        <c:axId val="-101786520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17771216"/>
        <c:crosses val="autoZero"/>
        <c:crossBetween val="midCat"/>
      </c:valAx>
      <c:valAx>
        <c:axId val="-10177712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178652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7125912632795"/>
          <c:y val="0.125000440158927"/>
          <c:w val="0.856321238325281"/>
          <c:h val="0.7596180594273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2'!$J$7:$J$67</c:f>
              <c:numCache>
                <c:formatCode>0.000_ </c:formatCode>
                <c:ptCount val="61"/>
                <c:pt idx="0">
                  <c:v>1.0</c:v>
                </c:pt>
                <c:pt idx="1">
                  <c:v>0.968033076186154</c:v>
                </c:pt>
                <c:pt idx="2">
                  <c:v>0.968436444309988</c:v>
                </c:pt>
                <c:pt idx="3">
                  <c:v>0.969041496495739</c:v>
                </c:pt>
                <c:pt idx="4">
                  <c:v>0.969848232743407</c:v>
                </c:pt>
                <c:pt idx="5">
                  <c:v>0.967075076892049</c:v>
                </c:pt>
                <c:pt idx="6">
                  <c:v>0.970654968991075</c:v>
                </c:pt>
                <c:pt idx="7">
                  <c:v>0.967226339938486</c:v>
                </c:pt>
                <c:pt idx="8">
                  <c:v>0.967528866031362</c:v>
                </c:pt>
                <c:pt idx="9">
                  <c:v>0.963696868854939</c:v>
                </c:pt>
                <c:pt idx="10">
                  <c:v>0.954419402006756</c:v>
                </c:pt>
                <c:pt idx="11">
                  <c:v>0.92991478848384</c:v>
                </c:pt>
                <c:pt idx="12">
                  <c:v>0.893460394292341</c:v>
                </c:pt>
                <c:pt idx="13">
                  <c:v>0.844652851308425</c:v>
                </c:pt>
                <c:pt idx="14">
                  <c:v>0.790551101699188</c:v>
                </c:pt>
                <c:pt idx="15">
                  <c:v>0.730852619371754</c:v>
                </c:pt>
                <c:pt idx="16">
                  <c:v>0.667725507991731</c:v>
                </c:pt>
                <c:pt idx="17">
                  <c:v>0.608228709726214</c:v>
                </c:pt>
                <c:pt idx="18">
                  <c:v>0.54853022739878</c:v>
                </c:pt>
                <c:pt idx="19">
                  <c:v>0.490747743659557</c:v>
                </c:pt>
                <c:pt idx="20">
                  <c:v>0.435133363585943</c:v>
                </c:pt>
                <c:pt idx="21">
                  <c:v>0.385065295215046</c:v>
                </c:pt>
                <c:pt idx="22">
                  <c:v>0.338375434881258</c:v>
                </c:pt>
                <c:pt idx="23">
                  <c:v>0.29718146523471</c:v>
                </c:pt>
                <c:pt idx="24">
                  <c:v>0.259365703625271</c:v>
                </c:pt>
                <c:pt idx="25">
                  <c:v>0.225634044269652</c:v>
                </c:pt>
                <c:pt idx="26">
                  <c:v>0.197347854585791</c:v>
                </c:pt>
                <c:pt idx="27">
                  <c:v>0.171431452629456</c:v>
                </c:pt>
                <c:pt idx="28">
                  <c:v>0.149800836988857</c:v>
                </c:pt>
                <c:pt idx="29">
                  <c:v>0.13139716633893</c:v>
                </c:pt>
                <c:pt idx="30">
                  <c:v>0.115161599354611</c:v>
                </c:pt>
                <c:pt idx="31">
                  <c:v>0.101951293299047</c:v>
                </c:pt>
                <c:pt idx="32">
                  <c:v>0.0909595119245701</c:v>
                </c:pt>
                <c:pt idx="33">
                  <c:v>0.0815307820299501</c:v>
                </c:pt>
                <c:pt idx="34">
                  <c:v>0.0739676297080623</c:v>
                </c:pt>
                <c:pt idx="35">
                  <c:v>0.0675641607421973</c:v>
                </c:pt>
                <c:pt idx="36">
                  <c:v>0.0624716381787929</c:v>
                </c:pt>
                <c:pt idx="37">
                  <c:v>0.0583371149094943</c:v>
                </c:pt>
                <c:pt idx="38">
                  <c:v>0.0548580648414259</c:v>
                </c:pt>
                <c:pt idx="39">
                  <c:v>0.0519840669591085</c:v>
                </c:pt>
                <c:pt idx="40">
                  <c:v>0.0501689104018555</c:v>
                </c:pt>
                <c:pt idx="41">
                  <c:v>0.0482024907981647</c:v>
                </c:pt>
                <c:pt idx="42">
                  <c:v>0.0468915443957041</c:v>
                </c:pt>
                <c:pt idx="43">
                  <c:v>0.0455301769777643</c:v>
                </c:pt>
                <c:pt idx="44">
                  <c:v>0.0447738617455755</c:v>
                </c:pt>
                <c:pt idx="45">
                  <c:v>0.044067967528866</c:v>
                </c:pt>
                <c:pt idx="46">
                  <c:v>0.0437654414359905</c:v>
                </c:pt>
                <c:pt idx="47">
                  <c:v>0.0431099682347602</c:v>
                </c:pt>
                <c:pt idx="48">
                  <c:v>0.0428074421418847</c:v>
                </c:pt>
                <c:pt idx="49">
                  <c:v>0.0425553370644885</c:v>
                </c:pt>
                <c:pt idx="50">
                  <c:v>0.042252810971613</c:v>
                </c:pt>
                <c:pt idx="51">
                  <c:v>0.0419502848787374</c:v>
                </c:pt>
                <c:pt idx="52">
                  <c:v>0.0417990218322997</c:v>
                </c:pt>
                <c:pt idx="53">
                  <c:v>0.0419502848787374</c:v>
                </c:pt>
                <c:pt idx="54">
                  <c:v>0.0418998638632582</c:v>
                </c:pt>
                <c:pt idx="55">
                  <c:v>0.0415973377703827</c:v>
                </c:pt>
                <c:pt idx="56">
                  <c:v>0.0414460747239449</c:v>
                </c:pt>
                <c:pt idx="57">
                  <c:v>0.0414460747239449</c:v>
                </c:pt>
                <c:pt idx="58">
                  <c:v>0.0414460747239449</c:v>
                </c:pt>
                <c:pt idx="59">
                  <c:v>0.0414964957394242</c:v>
                </c:pt>
                <c:pt idx="60">
                  <c:v>0.0412948116775072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2'!$K$7:$K$67</c:f>
              <c:numCache>
                <c:formatCode>0.000_ </c:formatCode>
                <c:ptCount val="61"/>
                <c:pt idx="0">
                  <c:v>1.0</c:v>
                </c:pt>
                <c:pt idx="1">
                  <c:v>0.974033908660455</c:v>
                </c:pt>
                <c:pt idx="2">
                  <c:v>0.973219286187058</c:v>
                </c:pt>
                <c:pt idx="3">
                  <c:v>0.973830253042106</c:v>
                </c:pt>
                <c:pt idx="4">
                  <c:v>0.971488213431088</c:v>
                </c:pt>
                <c:pt idx="5">
                  <c:v>0.97260831933201</c:v>
                </c:pt>
                <c:pt idx="6">
                  <c:v>0.973321113996232</c:v>
                </c:pt>
                <c:pt idx="7">
                  <c:v>0.971335471717326</c:v>
                </c:pt>
                <c:pt idx="8">
                  <c:v>0.971691869049437</c:v>
                </c:pt>
                <c:pt idx="9">
                  <c:v>0.965378544880607</c:v>
                </c:pt>
                <c:pt idx="10">
                  <c:v>0.958657909475078</c:v>
                </c:pt>
                <c:pt idx="11">
                  <c:v>0.931877195662135</c:v>
                </c:pt>
                <c:pt idx="12">
                  <c:v>0.892469833511532</c:v>
                </c:pt>
                <c:pt idx="13">
                  <c:v>0.839264803217759</c:v>
                </c:pt>
                <c:pt idx="14">
                  <c:v>0.78463418359554</c:v>
                </c:pt>
                <c:pt idx="15">
                  <c:v>0.724453948373301</c:v>
                </c:pt>
                <c:pt idx="16">
                  <c:v>0.661931673540044</c:v>
                </c:pt>
                <c:pt idx="17">
                  <c:v>0.600427676798534</c:v>
                </c:pt>
                <c:pt idx="18">
                  <c:v>0.53841454101115</c:v>
                </c:pt>
                <c:pt idx="19">
                  <c:v>0.482154676442136</c:v>
                </c:pt>
                <c:pt idx="20">
                  <c:v>0.428491421007077</c:v>
                </c:pt>
                <c:pt idx="21">
                  <c:v>0.377119291278448</c:v>
                </c:pt>
                <c:pt idx="22">
                  <c:v>0.329514790489283</c:v>
                </c:pt>
                <c:pt idx="23">
                  <c:v>0.288987322437758</c:v>
                </c:pt>
                <c:pt idx="24">
                  <c:v>0.252125655516522</c:v>
                </c:pt>
                <c:pt idx="25">
                  <c:v>0.21938801486686</c:v>
                </c:pt>
                <c:pt idx="26">
                  <c:v>0.190978056107123</c:v>
                </c:pt>
                <c:pt idx="27">
                  <c:v>0.165877501145563</c:v>
                </c:pt>
                <c:pt idx="28">
                  <c:v>0.144697316837228</c:v>
                </c:pt>
                <c:pt idx="29">
                  <c:v>0.126877450231658</c:v>
                </c:pt>
                <c:pt idx="30">
                  <c:v>0.111450537141693</c:v>
                </c:pt>
                <c:pt idx="31">
                  <c:v>0.0988238888040324</c:v>
                </c:pt>
                <c:pt idx="32">
                  <c:v>0.0879792271269283</c:v>
                </c:pt>
                <c:pt idx="33">
                  <c:v>0.0793238633470801</c:v>
                </c:pt>
                <c:pt idx="34">
                  <c:v>0.0718395193727407</c:v>
                </c:pt>
                <c:pt idx="35">
                  <c:v>0.0656789369176722</c:v>
                </c:pt>
                <c:pt idx="36">
                  <c:v>0.0613003411231607</c:v>
                </c:pt>
                <c:pt idx="37">
                  <c:v>0.0572781426607606</c:v>
                </c:pt>
                <c:pt idx="38">
                  <c:v>0.0541723944809327</c:v>
                </c:pt>
                <c:pt idx="39">
                  <c:v>0.0515248714423909</c:v>
                </c:pt>
                <c:pt idx="40">
                  <c:v>0.0494374013543099</c:v>
                </c:pt>
                <c:pt idx="41">
                  <c:v>0.0476045007891655</c:v>
                </c:pt>
                <c:pt idx="42">
                  <c:v>0.046484394888244</c:v>
                </c:pt>
                <c:pt idx="43">
                  <c:v>0.0452624611781477</c:v>
                </c:pt>
                <c:pt idx="44">
                  <c:v>0.0446005804185123</c:v>
                </c:pt>
                <c:pt idx="45">
                  <c:v>0.0441932691818135</c:v>
                </c:pt>
                <c:pt idx="46">
                  <c:v>0.0435313884221781</c:v>
                </c:pt>
                <c:pt idx="47">
                  <c:v>0.0431749910900667</c:v>
                </c:pt>
                <c:pt idx="48">
                  <c:v>0.0427676798533679</c:v>
                </c:pt>
                <c:pt idx="49">
                  <c:v>0.0423603686166692</c:v>
                </c:pt>
                <c:pt idx="50">
                  <c:v>0.0424621964258439</c:v>
                </c:pt>
                <c:pt idx="51">
                  <c:v>0.0421567129983198</c:v>
                </c:pt>
                <c:pt idx="52">
                  <c:v>0.0419530573799705</c:v>
                </c:pt>
                <c:pt idx="53">
                  <c:v>0.0420039712845578</c:v>
                </c:pt>
                <c:pt idx="54">
                  <c:v>0.0413930044295097</c:v>
                </c:pt>
                <c:pt idx="55">
                  <c:v>0.0414948322386844</c:v>
                </c:pt>
                <c:pt idx="56">
                  <c:v>0.0418512295707958</c:v>
                </c:pt>
                <c:pt idx="57">
                  <c:v>0.041443918334097</c:v>
                </c:pt>
                <c:pt idx="58">
                  <c:v>0.0412402627157477</c:v>
                </c:pt>
                <c:pt idx="59">
                  <c:v>0.041443918334097</c:v>
                </c:pt>
                <c:pt idx="60">
                  <c:v>0.0415457461432717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2'!$L$7:$L$67</c:f>
              <c:numCache>
                <c:formatCode>0.000_ </c:formatCode>
                <c:ptCount val="61"/>
                <c:pt idx="0">
                  <c:v>1.0</c:v>
                </c:pt>
                <c:pt idx="1">
                  <c:v>0.96526750650278</c:v>
                </c:pt>
                <c:pt idx="2">
                  <c:v>0.964553475799459</c:v>
                </c:pt>
                <c:pt idx="3">
                  <c:v>0.964145458254705</c:v>
                </c:pt>
                <c:pt idx="4">
                  <c:v>0.964400469220176</c:v>
                </c:pt>
                <c:pt idx="5">
                  <c:v>0.966032539399194</c:v>
                </c:pt>
                <c:pt idx="6">
                  <c:v>0.966440556943949</c:v>
                </c:pt>
                <c:pt idx="7">
                  <c:v>0.963176416585913</c:v>
                </c:pt>
                <c:pt idx="8">
                  <c:v>0.961289335441424</c:v>
                </c:pt>
                <c:pt idx="9">
                  <c:v>0.959402254296935</c:v>
                </c:pt>
                <c:pt idx="10">
                  <c:v>0.948589789360942</c:v>
                </c:pt>
                <c:pt idx="11">
                  <c:v>0.918702504207681</c:v>
                </c:pt>
                <c:pt idx="12">
                  <c:v>0.881317896669557</c:v>
                </c:pt>
                <c:pt idx="13">
                  <c:v>0.830519712347631</c:v>
                </c:pt>
                <c:pt idx="14">
                  <c:v>0.777222420564084</c:v>
                </c:pt>
                <c:pt idx="15">
                  <c:v>0.72004896210537</c:v>
                </c:pt>
                <c:pt idx="16">
                  <c:v>0.659101341357678</c:v>
                </c:pt>
                <c:pt idx="17">
                  <c:v>0.599224766664967</c:v>
                </c:pt>
                <c:pt idx="18">
                  <c:v>0.542816341102667</c:v>
                </c:pt>
                <c:pt idx="19">
                  <c:v>0.487937981333197</c:v>
                </c:pt>
                <c:pt idx="20">
                  <c:v>0.434742693935839</c:v>
                </c:pt>
                <c:pt idx="21">
                  <c:v>0.385270566634365</c:v>
                </c:pt>
                <c:pt idx="22">
                  <c:v>0.339113581884021</c:v>
                </c:pt>
                <c:pt idx="23">
                  <c:v>0.29892385372571</c:v>
                </c:pt>
                <c:pt idx="24">
                  <c:v>0.262661294435661</c:v>
                </c:pt>
                <c:pt idx="25">
                  <c:v>0.229560871117458</c:v>
                </c:pt>
                <c:pt idx="26">
                  <c:v>0.20089763859846</c:v>
                </c:pt>
                <c:pt idx="27">
                  <c:v>0.175702555209874</c:v>
                </c:pt>
                <c:pt idx="28">
                  <c:v>0.154281634110267</c:v>
                </c:pt>
                <c:pt idx="29">
                  <c:v>0.135308818279186</c:v>
                </c:pt>
                <c:pt idx="30">
                  <c:v>0.119702147192329</c:v>
                </c:pt>
                <c:pt idx="31">
                  <c:v>0.105523537512113</c:v>
                </c:pt>
                <c:pt idx="32">
                  <c:v>0.0949660835415923</c:v>
                </c:pt>
                <c:pt idx="33">
                  <c:v>0.0849186515020146</c:v>
                </c:pt>
                <c:pt idx="34">
                  <c:v>0.0771153159585862</c:v>
                </c:pt>
                <c:pt idx="35">
                  <c:v>0.070689039628704</c:v>
                </c:pt>
                <c:pt idx="36">
                  <c:v>0.0654868159330851</c:v>
                </c:pt>
                <c:pt idx="37">
                  <c:v>0.0607946141684092</c:v>
                </c:pt>
                <c:pt idx="38">
                  <c:v>0.0571734584587137</c:v>
                </c:pt>
                <c:pt idx="39">
                  <c:v>0.054368337838527</c:v>
                </c:pt>
                <c:pt idx="40">
                  <c:v>0.0520222369561891</c:v>
                </c:pt>
                <c:pt idx="41">
                  <c:v>0.049982149232417</c:v>
                </c:pt>
                <c:pt idx="42">
                  <c:v>0.0483500790533993</c:v>
                </c:pt>
                <c:pt idx="43">
                  <c:v>0.0471770286122303</c:v>
                </c:pt>
                <c:pt idx="44">
                  <c:v>0.045952975977967</c:v>
                </c:pt>
                <c:pt idx="45">
                  <c:v>0.0450859386953639</c:v>
                </c:pt>
                <c:pt idx="46">
                  <c:v>0.0448309277298924</c:v>
                </c:pt>
                <c:pt idx="47">
                  <c:v>0.0444739123782323</c:v>
                </c:pt>
                <c:pt idx="48">
                  <c:v>0.0436578772887234</c:v>
                </c:pt>
                <c:pt idx="49">
                  <c:v>0.0437088794818177</c:v>
                </c:pt>
                <c:pt idx="50">
                  <c:v>0.043249859743969</c:v>
                </c:pt>
                <c:pt idx="51">
                  <c:v>0.0431478553577804</c:v>
                </c:pt>
                <c:pt idx="52">
                  <c:v>0.0426888356199316</c:v>
                </c:pt>
                <c:pt idx="53">
                  <c:v>0.0422808180751772</c:v>
                </c:pt>
                <c:pt idx="54">
                  <c:v>0.0424338246544601</c:v>
                </c:pt>
                <c:pt idx="55">
                  <c:v>0.042586831233743</c:v>
                </c:pt>
                <c:pt idx="56">
                  <c:v>0.0423828224613658</c:v>
                </c:pt>
                <c:pt idx="57">
                  <c:v>0.0422298158820829</c:v>
                </c:pt>
                <c:pt idx="58">
                  <c:v>0.0422298158820829</c:v>
                </c:pt>
                <c:pt idx="59">
                  <c:v>0.0423318202682715</c:v>
                </c:pt>
                <c:pt idx="60">
                  <c:v>0.0420768093028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2'!$M$7:$M$67</c:f>
              <c:numCache>
                <c:formatCode>0.000_ </c:formatCode>
                <c:ptCount val="61"/>
                <c:pt idx="0">
                  <c:v>1.0</c:v>
                </c:pt>
                <c:pt idx="1">
                  <c:v>0.970099499974746</c:v>
                </c:pt>
                <c:pt idx="2">
                  <c:v>0.968786302338502</c:v>
                </c:pt>
                <c:pt idx="3">
                  <c:v>0.970705591191474</c:v>
                </c:pt>
                <c:pt idx="4">
                  <c:v>0.971867266023537</c:v>
                </c:pt>
                <c:pt idx="5">
                  <c:v>0.971059144401232</c:v>
                </c:pt>
                <c:pt idx="6">
                  <c:v>0.968937825142684</c:v>
                </c:pt>
                <c:pt idx="7">
                  <c:v>0.96888731754129</c:v>
                </c:pt>
                <c:pt idx="8">
                  <c:v>0.96888731754129</c:v>
                </c:pt>
                <c:pt idx="9">
                  <c:v>0.962018283751705</c:v>
                </c:pt>
                <c:pt idx="10">
                  <c:v>0.952169301479873</c:v>
                </c:pt>
                <c:pt idx="11">
                  <c:v>0.924743673922925</c:v>
                </c:pt>
                <c:pt idx="12">
                  <c:v>0.884590130814688</c:v>
                </c:pt>
                <c:pt idx="13">
                  <c:v>0.835193696651346</c:v>
                </c:pt>
                <c:pt idx="14">
                  <c:v>0.777514015859387</c:v>
                </c:pt>
                <c:pt idx="15">
                  <c:v>0.718016061417243</c:v>
                </c:pt>
                <c:pt idx="16">
                  <c:v>0.658366584170918</c:v>
                </c:pt>
                <c:pt idx="17">
                  <c:v>0.596898833274408</c:v>
                </c:pt>
                <c:pt idx="18">
                  <c:v>0.53735037123087</c:v>
                </c:pt>
                <c:pt idx="19">
                  <c:v>0.479216122026365</c:v>
                </c:pt>
                <c:pt idx="20">
                  <c:v>0.427344815394717</c:v>
                </c:pt>
                <c:pt idx="21">
                  <c:v>0.377443305217435</c:v>
                </c:pt>
                <c:pt idx="22">
                  <c:v>0.332188494368402</c:v>
                </c:pt>
                <c:pt idx="23">
                  <c:v>0.291327844840648</c:v>
                </c:pt>
                <c:pt idx="24">
                  <c:v>0.254103742613263</c:v>
                </c:pt>
                <c:pt idx="25">
                  <c:v>0.222182938532249</c:v>
                </c:pt>
                <c:pt idx="26">
                  <c:v>0.193646143744634</c:v>
                </c:pt>
                <c:pt idx="27">
                  <c:v>0.169048941865751</c:v>
                </c:pt>
                <c:pt idx="28">
                  <c:v>0.147482196070509</c:v>
                </c:pt>
                <c:pt idx="29">
                  <c:v>0.129804535582605</c:v>
                </c:pt>
                <c:pt idx="30">
                  <c:v>0.11424819435325</c:v>
                </c:pt>
                <c:pt idx="31">
                  <c:v>0.101116217990808</c:v>
                </c:pt>
                <c:pt idx="32">
                  <c:v>0.0900045456841254</c:v>
                </c:pt>
                <c:pt idx="33">
                  <c:v>0.0810141926359917</c:v>
                </c:pt>
                <c:pt idx="34">
                  <c:v>0.0737410980352543</c:v>
                </c:pt>
                <c:pt idx="35">
                  <c:v>0.0676801858679731</c:v>
                </c:pt>
                <c:pt idx="36">
                  <c:v>0.0625284105257841</c:v>
                </c:pt>
                <c:pt idx="37">
                  <c:v>0.0583867872114753</c:v>
                </c:pt>
                <c:pt idx="38">
                  <c:v>0.0553058235264407</c:v>
                </c:pt>
                <c:pt idx="39">
                  <c:v>0.0528814586595282</c:v>
                </c:pt>
                <c:pt idx="40">
                  <c:v>0.0505581089954038</c:v>
                </c:pt>
                <c:pt idx="41">
                  <c:v>0.0489418657507955</c:v>
                </c:pt>
                <c:pt idx="42">
                  <c:v>0.0472246073033992</c:v>
                </c:pt>
                <c:pt idx="43">
                  <c:v>0.046568008485277</c:v>
                </c:pt>
                <c:pt idx="44">
                  <c:v>0.0454568412546088</c:v>
                </c:pt>
                <c:pt idx="45">
                  <c:v>0.0446992272336987</c:v>
                </c:pt>
                <c:pt idx="46">
                  <c:v>0.0441941512197586</c:v>
                </c:pt>
                <c:pt idx="47">
                  <c:v>0.0437395828072125</c:v>
                </c:pt>
                <c:pt idx="48">
                  <c:v>0.0435880600030304</c:v>
                </c:pt>
                <c:pt idx="49">
                  <c:v>0.0431334915904844</c:v>
                </c:pt>
                <c:pt idx="50">
                  <c:v>0.0428304459821203</c:v>
                </c:pt>
                <c:pt idx="51">
                  <c:v>0.0424768927723622</c:v>
                </c:pt>
                <c:pt idx="52">
                  <c:v>0.0424768927723622</c:v>
                </c:pt>
                <c:pt idx="53">
                  <c:v>0.0424768927723622</c:v>
                </c:pt>
                <c:pt idx="54">
                  <c:v>0.0423758775695742</c:v>
                </c:pt>
                <c:pt idx="55">
                  <c:v>0.0420728319612102</c:v>
                </c:pt>
                <c:pt idx="56">
                  <c:v>0.0420728319612102</c:v>
                </c:pt>
                <c:pt idx="57">
                  <c:v>0.0420728319612102</c:v>
                </c:pt>
                <c:pt idx="58">
                  <c:v>0.0420223243598161</c:v>
                </c:pt>
                <c:pt idx="59">
                  <c:v>0.0419213091570281</c:v>
                </c:pt>
                <c:pt idx="60">
                  <c:v>0.0421233395626042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51154192"/>
        <c:axId val="-1111378992"/>
      </c:scatterChart>
      <c:valAx>
        <c:axId val="-115115419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11378992"/>
        <c:crosses val="autoZero"/>
        <c:crossBetween val="midCat"/>
      </c:valAx>
      <c:valAx>
        <c:axId val="-111137899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1511541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8443113772455"/>
          <c:y val="0.122642074375711"/>
          <c:w val="0.850299401197605"/>
          <c:h val="0.76415446341789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2'!$R$7:$R$67</c:f>
              <c:numCache>
                <c:formatCode>0.000_ </c:formatCode>
                <c:ptCount val="61"/>
                <c:pt idx="0">
                  <c:v>1.0</c:v>
                </c:pt>
                <c:pt idx="1">
                  <c:v>0.969125475285171</c:v>
                </c:pt>
                <c:pt idx="2">
                  <c:v>0.970443599493029</c:v>
                </c:pt>
                <c:pt idx="3">
                  <c:v>0.971964512040558</c:v>
                </c:pt>
                <c:pt idx="4">
                  <c:v>0.97191381495564</c:v>
                </c:pt>
                <c:pt idx="5">
                  <c:v>0.970342205323194</c:v>
                </c:pt>
                <c:pt idx="6">
                  <c:v>0.971102661596958</c:v>
                </c:pt>
                <c:pt idx="7">
                  <c:v>0.969277566539924</c:v>
                </c:pt>
                <c:pt idx="8">
                  <c:v>0.969885931558935</c:v>
                </c:pt>
                <c:pt idx="9">
                  <c:v>0.9697845373891</c:v>
                </c:pt>
                <c:pt idx="10">
                  <c:v>0.968567807351077</c:v>
                </c:pt>
                <c:pt idx="11">
                  <c:v>0.969480354879594</c:v>
                </c:pt>
                <c:pt idx="12">
                  <c:v>0.969936628643853</c:v>
                </c:pt>
                <c:pt idx="13">
                  <c:v>0.968060836501901</c:v>
                </c:pt>
                <c:pt idx="14">
                  <c:v>0.967401774397972</c:v>
                </c:pt>
                <c:pt idx="15">
                  <c:v>0.966641318124208</c:v>
                </c:pt>
                <c:pt idx="16">
                  <c:v>0.96765525982256</c:v>
                </c:pt>
                <c:pt idx="17">
                  <c:v>0.968973384030418</c:v>
                </c:pt>
                <c:pt idx="18">
                  <c:v>0.967705956907478</c:v>
                </c:pt>
                <c:pt idx="19">
                  <c:v>0.966235741444867</c:v>
                </c:pt>
                <c:pt idx="20">
                  <c:v>0.968060836501901</c:v>
                </c:pt>
                <c:pt idx="21">
                  <c:v>0.965221799746515</c:v>
                </c:pt>
                <c:pt idx="22">
                  <c:v>0.966185044359949</c:v>
                </c:pt>
                <c:pt idx="23">
                  <c:v>0.963954372623574</c:v>
                </c:pt>
                <c:pt idx="24">
                  <c:v>0.962788339670469</c:v>
                </c:pt>
                <c:pt idx="25">
                  <c:v>0.960101394169835</c:v>
                </c:pt>
                <c:pt idx="26">
                  <c:v>0.943929024081115</c:v>
                </c:pt>
                <c:pt idx="27">
                  <c:v>0.894955640050697</c:v>
                </c:pt>
                <c:pt idx="28">
                  <c:v>0.819822560202788</c:v>
                </c:pt>
                <c:pt idx="29">
                  <c:v>0.731558935361217</c:v>
                </c:pt>
                <c:pt idx="30">
                  <c:v>0.639594423320659</c:v>
                </c:pt>
                <c:pt idx="31">
                  <c:v>0.549252217997465</c:v>
                </c:pt>
                <c:pt idx="32">
                  <c:v>0.463422053231939</c:v>
                </c:pt>
                <c:pt idx="33">
                  <c:v>0.387173637515843</c:v>
                </c:pt>
                <c:pt idx="34">
                  <c:v>0.320456273764259</c:v>
                </c:pt>
                <c:pt idx="35">
                  <c:v>0.264030418250951</c:v>
                </c:pt>
                <c:pt idx="36">
                  <c:v>0.21617237008872</c:v>
                </c:pt>
                <c:pt idx="37">
                  <c:v>0.177338403041825</c:v>
                </c:pt>
                <c:pt idx="38">
                  <c:v>0.146261089987326</c:v>
                </c:pt>
                <c:pt idx="39">
                  <c:v>0.121368821292776</c:v>
                </c:pt>
                <c:pt idx="40">
                  <c:v>0.102002534854246</c:v>
                </c:pt>
                <c:pt idx="41">
                  <c:v>0.0866413181242078</c:v>
                </c:pt>
                <c:pt idx="42">
                  <c:v>0.0749809885931559</c:v>
                </c:pt>
                <c:pt idx="43">
                  <c:v>0.0661596958174905</c:v>
                </c:pt>
                <c:pt idx="44">
                  <c:v>0.0600253485424588</c:v>
                </c:pt>
                <c:pt idx="45">
                  <c:v>0.0546007604562738</c:v>
                </c:pt>
                <c:pt idx="46">
                  <c:v>0.0508491761723701</c:v>
                </c:pt>
                <c:pt idx="47">
                  <c:v>0.0484157160963245</c:v>
                </c:pt>
                <c:pt idx="48">
                  <c:v>0.0462864385297845</c:v>
                </c:pt>
                <c:pt idx="49">
                  <c:v>0.0446641318124208</c:v>
                </c:pt>
                <c:pt idx="50">
                  <c:v>0.0439036755386565</c:v>
                </c:pt>
                <c:pt idx="51">
                  <c:v>0.0429911280101394</c:v>
                </c:pt>
                <c:pt idx="52">
                  <c:v>0.0424334600760456</c:v>
                </c:pt>
                <c:pt idx="53">
                  <c:v>0.0420785804816223</c:v>
                </c:pt>
                <c:pt idx="54">
                  <c:v>0.0418250950570342</c:v>
                </c:pt>
                <c:pt idx="55">
                  <c:v>0.0414195183776933</c:v>
                </c:pt>
                <c:pt idx="56">
                  <c:v>0.0414195183776933</c:v>
                </c:pt>
                <c:pt idx="57">
                  <c:v>0.0410139416983523</c:v>
                </c:pt>
                <c:pt idx="58">
                  <c:v>0.0410139416983523</c:v>
                </c:pt>
                <c:pt idx="59">
                  <c:v>0.0408111533586819</c:v>
                </c:pt>
                <c:pt idx="60">
                  <c:v>0.0409125475285171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2'!$S$7:$S$67</c:f>
              <c:numCache>
                <c:formatCode>0.000_ </c:formatCode>
                <c:ptCount val="61"/>
                <c:pt idx="0">
                  <c:v>1.0</c:v>
                </c:pt>
                <c:pt idx="1">
                  <c:v>0.969251200326897</c:v>
                </c:pt>
                <c:pt idx="2">
                  <c:v>0.971600776381653</c:v>
                </c:pt>
                <c:pt idx="3">
                  <c:v>0.973133108591276</c:v>
                </c:pt>
                <c:pt idx="4">
                  <c:v>0.971498620901011</c:v>
                </c:pt>
                <c:pt idx="5">
                  <c:v>0.972162631525181</c:v>
                </c:pt>
                <c:pt idx="6">
                  <c:v>0.971141076718766</c:v>
                </c:pt>
                <c:pt idx="7">
                  <c:v>0.971192154459087</c:v>
                </c:pt>
                <c:pt idx="8">
                  <c:v>0.970987843497804</c:v>
                </c:pt>
                <c:pt idx="9">
                  <c:v>0.971294309939728</c:v>
                </c:pt>
                <c:pt idx="10">
                  <c:v>0.96674839105118</c:v>
                </c:pt>
                <c:pt idx="11">
                  <c:v>0.969864133210747</c:v>
                </c:pt>
                <c:pt idx="12">
                  <c:v>0.970630299315558</c:v>
                </c:pt>
                <c:pt idx="13">
                  <c:v>0.969097967105935</c:v>
                </c:pt>
                <c:pt idx="14">
                  <c:v>0.969046889365614</c:v>
                </c:pt>
                <c:pt idx="15">
                  <c:v>0.968127490039841</c:v>
                </c:pt>
                <c:pt idx="16">
                  <c:v>0.970272755133313</c:v>
                </c:pt>
                <c:pt idx="17">
                  <c:v>0.968638267443048</c:v>
                </c:pt>
                <c:pt idx="18">
                  <c:v>0.969251200326897</c:v>
                </c:pt>
                <c:pt idx="19">
                  <c:v>0.967259168454387</c:v>
                </c:pt>
                <c:pt idx="20">
                  <c:v>0.966952702012463</c:v>
                </c:pt>
                <c:pt idx="21">
                  <c:v>0.966441924609255</c:v>
                </c:pt>
                <c:pt idx="22">
                  <c:v>0.966646235570538</c:v>
                </c:pt>
                <c:pt idx="23">
                  <c:v>0.966135458167331</c:v>
                </c:pt>
                <c:pt idx="24">
                  <c:v>0.961385228317499</c:v>
                </c:pt>
                <c:pt idx="25">
                  <c:v>0.954183266932271</c:v>
                </c:pt>
                <c:pt idx="26">
                  <c:v>0.918582081928695</c:v>
                </c:pt>
                <c:pt idx="27">
                  <c:v>0.851670242108489</c:v>
                </c:pt>
                <c:pt idx="28">
                  <c:v>0.764071917458372</c:v>
                </c:pt>
                <c:pt idx="29">
                  <c:v>0.670599652671366</c:v>
                </c:pt>
                <c:pt idx="30">
                  <c:v>0.577025232403718</c:v>
                </c:pt>
                <c:pt idx="31">
                  <c:v>0.488660741648789</c:v>
                </c:pt>
                <c:pt idx="32">
                  <c:v>0.408111145162938</c:v>
                </c:pt>
                <c:pt idx="33">
                  <c:v>0.337521708039636</c:v>
                </c:pt>
                <c:pt idx="34">
                  <c:v>0.278016140565941</c:v>
                </c:pt>
                <c:pt idx="35">
                  <c:v>0.226631933803249</c:v>
                </c:pt>
                <c:pt idx="36">
                  <c:v>0.185974052507917</c:v>
                </c:pt>
                <c:pt idx="37">
                  <c:v>0.152058432934927</c:v>
                </c:pt>
                <c:pt idx="38">
                  <c:v>0.125549085708448</c:v>
                </c:pt>
                <c:pt idx="39">
                  <c:v>0.105271222801103</c:v>
                </c:pt>
                <c:pt idx="40">
                  <c:v>0.0891817346000613</c:v>
                </c:pt>
                <c:pt idx="41">
                  <c:v>0.0765655327408315</c:v>
                </c:pt>
                <c:pt idx="42">
                  <c:v>0.0671161507814894</c:v>
                </c:pt>
                <c:pt idx="43">
                  <c:v>0.0600674226172234</c:v>
                </c:pt>
                <c:pt idx="44">
                  <c:v>0.0552661150270712</c:v>
                </c:pt>
                <c:pt idx="45">
                  <c:v>0.0514352845030136</c:v>
                </c:pt>
                <c:pt idx="46">
                  <c:v>0.0482684646031259</c:v>
                </c:pt>
                <c:pt idx="47">
                  <c:v>0.0464296659515783</c:v>
                </c:pt>
                <c:pt idx="48">
                  <c:v>0.0449994892225968</c:v>
                </c:pt>
                <c:pt idx="49">
                  <c:v>0.0441311676371437</c:v>
                </c:pt>
                <c:pt idx="50">
                  <c:v>0.0430074573500868</c:v>
                </c:pt>
                <c:pt idx="51">
                  <c:v>0.0425988354275207</c:v>
                </c:pt>
                <c:pt idx="52">
                  <c:v>0.0423945244662376</c:v>
                </c:pt>
                <c:pt idx="53">
                  <c:v>0.0418837470630299</c:v>
                </c:pt>
                <c:pt idx="54">
                  <c:v>0.0417305138420676</c:v>
                </c:pt>
                <c:pt idx="55">
                  <c:v>0.0415262028807845</c:v>
                </c:pt>
                <c:pt idx="56">
                  <c:v>0.041424047400143</c:v>
                </c:pt>
                <c:pt idx="57">
                  <c:v>0.0411686586985392</c:v>
                </c:pt>
                <c:pt idx="58">
                  <c:v>0.0412708141791807</c:v>
                </c:pt>
                <c:pt idx="59">
                  <c:v>0.0410665032178976</c:v>
                </c:pt>
                <c:pt idx="60">
                  <c:v>0.0408111145162938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2'!$T$7:$T$67</c:f>
              <c:numCache>
                <c:formatCode>0.000_ </c:formatCode>
                <c:ptCount val="61"/>
                <c:pt idx="0">
                  <c:v>1.0</c:v>
                </c:pt>
                <c:pt idx="1">
                  <c:v>0.966335428919083</c:v>
                </c:pt>
                <c:pt idx="2">
                  <c:v>0.966893125126749</c:v>
                </c:pt>
                <c:pt idx="3">
                  <c:v>0.967805718921111</c:v>
                </c:pt>
                <c:pt idx="4">
                  <c:v>0.967602920300142</c:v>
                </c:pt>
                <c:pt idx="5">
                  <c:v>0.965220036503752</c:v>
                </c:pt>
                <c:pt idx="6">
                  <c:v>0.966943824781991</c:v>
                </c:pt>
                <c:pt idx="7">
                  <c:v>0.96648752788481</c:v>
                </c:pt>
                <c:pt idx="8">
                  <c:v>0.965220036503752</c:v>
                </c:pt>
                <c:pt idx="9">
                  <c:v>0.965473534779963</c:v>
                </c:pt>
                <c:pt idx="10">
                  <c:v>0.964206043398905</c:v>
                </c:pt>
                <c:pt idx="11">
                  <c:v>0.964358142364632</c:v>
                </c:pt>
                <c:pt idx="12">
                  <c:v>0.964611640640844</c:v>
                </c:pt>
                <c:pt idx="13">
                  <c:v>0.961569661326303</c:v>
                </c:pt>
                <c:pt idx="14">
                  <c:v>0.962482255120665</c:v>
                </c:pt>
                <c:pt idx="15">
                  <c:v>0.96344554857027</c:v>
                </c:pt>
                <c:pt idx="16">
                  <c:v>0.963952545122693</c:v>
                </c:pt>
                <c:pt idx="17">
                  <c:v>0.9632427499493</c:v>
                </c:pt>
                <c:pt idx="18">
                  <c:v>0.960961265463395</c:v>
                </c:pt>
                <c:pt idx="19">
                  <c:v>0.962532954775907</c:v>
                </c:pt>
                <c:pt idx="20">
                  <c:v>0.962532954775907</c:v>
                </c:pt>
                <c:pt idx="21">
                  <c:v>0.960606367876698</c:v>
                </c:pt>
                <c:pt idx="22">
                  <c:v>0.960352869600487</c:v>
                </c:pt>
                <c:pt idx="23">
                  <c:v>0.958679780977489</c:v>
                </c:pt>
                <c:pt idx="24">
                  <c:v>0.958375583046035</c:v>
                </c:pt>
                <c:pt idx="25">
                  <c:v>0.956195497870614</c:v>
                </c:pt>
                <c:pt idx="26">
                  <c:v>0.942810788886636</c:v>
                </c:pt>
                <c:pt idx="27">
                  <c:v>0.907321030216994</c:v>
                </c:pt>
                <c:pt idx="28">
                  <c:v>0.843591563577368</c:v>
                </c:pt>
                <c:pt idx="29">
                  <c:v>0.764449401744068</c:v>
                </c:pt>
                <c:pt idx="30">
                  <c:v>0.678868383694991</c:v>
                </c:pt>
                <c:pt idx="31">
                  <c:v>0.590904481849523</c:v>
                </c:pt>
                <c:pt idx="32">
                  <c:v>0.506743054147232</c:v>
                </c:pt>
                <c:pt idx="33">
                  <c:v>0.42993307645508</c:v>
                </c:pt>
                <c:pt idx="34">
                  <c:v>0.361082944635976</c:v>
                </c:pt>
                <c:pt idx="35">
                  <c:v>0.300851754208071</c:v>
                </c:pt>
                <c:pt idx="36">
                  <c:v>0.250405597241939</c:v>
                </c:pt>
                <c:pt idx="37">
                  <c:v>0.207158791320219</c:v>
                </c:pt>
                <c:pt idx="38">
                  <c:v>0.172632326100183</c:v>
                </c:pt>
                <c:pt idx="39">
                  <c:v>0.143226526059623</c:v>
                </c:pt>
                <c:pt idx="40">
                  <c:v>0.11980328533766</c:v>
                </c:pt>
                <c:pt idx="41">
                  <c:v>0.101450010139931</c:v>
                </c:pt>
                <c:pt idx="42">
                  <c:v>0.0874062056378016</c:v>
                </c:pt>
                <c:pt idx="43">
                  <c:v>0.07655647941594</c:v>
                </c:pt>
                <c:pt idx="44">
                  <c:v>0.067734739403772</c:v>
                </c:pt>
                <c:pt idx="45">
                  <c:v>0.061549381464206</c:v>
                </c:pt>
                <c:pt idx="46">
                  <c:v>0.0560738186980328</c:v>
                </c:pt>
                <c:pt idx="47">
                  <c:v>0.0527783411072805</c:v>
                </c:pt>
                <c:pt idx="48">
                  <c:v>0.0497363617927398</c:v>
                </c:pt>
                <c:pt idx="49">
                  <c:v>0.0474548773068343</c:v>
                </c:pt>
                <c:pt idx="50">
                  <c:v>0.0461366862705334</c:v>
                </c:pt>
                <c:pt idx="51">
                  <c:v>0.0448691948894747</c:v>
                </c:pt>
                <c:pt idx="52">
                  <c:v>0.0442607990265666</c:v>
                </c:pt>
                <c:pt idx="53">
                  <c:v>0.0436017035084161</c:v>
                </c:pt>
                <c:pt idx="54">
                  <c:v>0.0430947069559927</c:v>
                </c:pt>
                <c:pt idx="55">
                  <c:v>0.0425877104035692</c:v>
                </c:pt>
                <c:pt idx="56">
                  <c:v>0.0423849117825999</c:v>
                </c:pt>
                <c:pt idx="57">
                  <c:v>0.0422328128168728</c:v>
                </c:pt>
                <c:pt idx="58">
                  <c:v>0.0420807138511458</c:v>
                </c:pt>
                <c:pt idx="59">
                  <c:v>0.0421314135063881</c:v>
                </c:pt>
                <c:pt idx="60">
                  <c:v>0.0418779152301764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2'!$U$7:$U$67</c:f>
              <c:numCache>
                <c:formatCode>0.000_ </c:formatCode>
                <c:ptCount val="61"/>
                <c:pt idx="0">
                  <c:v>1.0</c:v>
                </c:pt>
                <c:pt idx="1">
                  <c:v>0.975771825802494</c:v>
                </c:pt>
                <c:pt idx="2">
                  <c:v>0.976282968718054</c:v>
                </c:pt>
                <c:pt idx="3">
                  <c:v>0.97745859742384</c:v>
                </c:pt>
                <c:pt idx="4">
                  <c:v>0.974033939889593</c:v>
                </c:pt>
                <c:pt idx="5">
                  <c:v>0.975056225720711</c:v>
                </c:pt>
                <c:pt idx="6">
                  <c:v>0.976385197301165</c:v>
                </c:pt>
                <c:pt idx="7">
                  <c:v>0.977100797382948</c:v>
                </c:pt>
                <c:pt idx="8">
                  <c:v>0.976027397260274</c:v>
                </c:pt>
                <c:pt idx="9">
                  <c:v>0.973113882641587</c:v>
                </c:pt>
                <c:pt idx="10">
                  <c:v>0.974851768554488</c:v>
                </c:pt>
                <c:pt idx="11">
                  <c:v>0.973982825598037</c:v>
                </c:pt>
                <c:pt idx="12">
                  <c:v>0.971733796769577</c:v>
                </c:pt>
                <c:pt idx="13">
                  <c:v>0.972909425475363</c:v>
                </c:pt>
                <c:pt idx="14">
                  <c:v>0.971784911061133</c:v>
                </c:pt>
                <c:pt idx="15">
                  <c:v>0.973369454099366</c:v>
                </c:pt>
                <c:pt idx="16">
                  <c:v>0.973062768350031</c:v>
                </c:pt>
                <c:pt idx="17">
                  <c:v>0.970762625230014</c:v>
                </c:pt>
                <c:pt idx="18">
                  <c:v>0.969893682273564</c:v>
                </c:pt>
                <c:pt idx="19">
                  <c:v>0.972909425475363</c:v>
                </c:pt>
                <c:pt idx="20">
                  <c:v>0.971018196687794</c:v>
                </c:pt>
                <c:pt idx="21">
                  <c:v>0.968922510734001</c:v>
                </c:pt>
                <c:pt idx="22">
                  <c:v>0.96856471069311</c:v>
                </c:pt>
                <c:pt idx="23">
                  <c:v>0.967746882028215</c:v>
                </c:pt>
                <c:pt idx="24">
                  <c:v>0.967235739112656</c:v>
                </c:pt>
                <c:pt idx="25">
                  <c:v>0.962482109997955</c:v>
                </c:pt>
                <c:pt idx="26">
                  <c:v>0.93825393580045</c:v>
                </c:pt>
                <c:pt idx="27">
                  <c:v>0.884226129625843</c:v>
                </c:pt>
                <c:pt idx="28">
                  <c:v>0.807094663667962</c:v>
                </c:pt>
                <c:pt idx="29">
                  <c:v>0.716673481905541</c:v>
                </c:pt>
                <c:pt idx="30">
                  <c:v>0.624974442854222</c:v>
                </c:pt>
                <c:pt idx="31">
                  <c:v>0.53531997546514</c:v>
                </c:pt>
                <c:pt idx="32">
                  <c:v>0.453128194643222</c:v>
                </c:pt>
                <c:pt idx="33">
                  <c:v>0.37850132897158</c:v>
                </c:pt>
                <c:pt idx="34">
                  <c:v>0.313943978736455</c:v>
                </c:pt>
                <c:pt idx="35">
                  <c:v>0.25863831527295</c:v>
                </c:pt>
                <c:pt idx="36">
                  <c:v>0.212942138621959</c:v>
                </c:pt>
                <c:pt idx="37">
                  <c:v>0.175015334287467</c:v>
                </c:pt>
                <c:pt idx="38">
                  <c:v>0.145215702310366</c:v>
                </c:pt>
                <c:pt idx="39">
                  <c:v>0.120936413821304</c:v>
                </c:pt>
                <c:pt idx="40">
                  <c:v>0.10207524023717</c:v>
                </c:pt>
                <c:pt idx="41">
                  <c:v>0.0869454099366183</c:v>
                </c:pt>
                <c:pt idx="42">
                  <c:v>0.0758024943774279</c:v>
                </c:pt>
                <c:pt idx="43">
                  <c:v>0.0672152933960335</c:v>
                </c:pt>
                <c:pt idx="44">
                  <c:v>0.06062154978532</c:v>
                </c:pt>
                <c:pt idx="45">
                  <c:v>0.0556123492128399</c:v>
                </c:pt>
                <c:pt idx="46">
                  <c:v>0.051778777346146</c:v>
                </c:pt>
                <c:pt idx="47">
                  <c:v>0.0492741770599059</c:v>
                </c:pt>
                <c:pt idx="48">
                  <c:v>0.0473829482723369</c:v>
                </c:pt>
                <c:pt idx="49">
                  <c:v>0.0458495195256594</c:v>
                </c:pt>
                <c:pt idx="50">
                  <c:v>0.044827233694541</c:v>
                </c:pt>
                <c:pt idx="51">
                  <c:v>0.0441116336127581</c:v>
                </c:pt>
                <c:pt idx="52">
                  <c:v>0.0432938049478634</c:v>
                </c:pt>
                <c:pt idx="53">
                  <c:v>0.0431404620731957</c:v>
                </c:pt>
                <c:pt idx="54">
                  <c:v>0.0425270905745246</c:v>
                </c:pt>
                <c:pt idx="55">
                  <c:v>0.0424759762829687</c:v>
                </c:pt>
                <c:pt idx="56">
                  <c:v>0.042322633408301</c:v>
                </c:pt>
                <c:pt idx="57">
                  <c:v>0.0423737476998569</c:v>
                </c:pt>
                <c:pt idx="58">
                  <c:v>0.0421692905336332</c:v>
                </c:pt>
                <c:pt idx="59">
                  <c:v>0.0420159476589654</c:v>
                </c:pt>
                <c:pt idx="60">
                  <c:v>0.0419137190758536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7778464"/>
        <c:axId val="-1067799072"/>
      </c:scatterChart>
      <c:valAx>
        <c:axId val="-106777846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7799072"/>
        <c:crosses val="autoZero"/>
        <c:crossBetween val="midCat"/>
      </c:valAx>
      <c:valAx>
        <c:axId val="-106779907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77784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32.xml"/><Relationship Id="rId20" Type="http://schemas.openxmlformats.org/officeDocument/2006/relationships/chart" Target="../charts/chart43.xml"/><Relationship Id="rId21" Type="http://schemas.openxmlformats.org/officeDocument/2006/relationships/chart" Target="../charts/chart44.xml"/><Relationship Id="rId22" Type="http://schemas.openxmlformats.org/officeDocument/2006/relationships/chart" Target="../charts/chart45.xml"/><Relationship Id="rId10" Type="http://schemas.openxmlformats.org/officeDocument/2006/relationships/chart" Target="../charts/chart33.xml"/><Relationship Id="rId11" Type="http://schemas.openxmlformats.org/officeDocument/2006/relationships/chart" Target="../charts/chart34.xml"/><Relationship Id="rId12" Type="http://schemas.openxmlformats.org/officeDocument/2006/relationships/chart" Target="../charts/chart35.xml"/><Relationship Id="rId13" Type="http://schemas.openxmlformats.org/officeDocument/2006/relationships/chart" Target="../charts/chart36.xml"/><Relationship Id="rId14" Type="http://schemas.openxmlformats.org/officeDocument/2006/relationships/chart" Target="../charts/chart37.xml"/><Relationship Id="rId15" Type="http://schemas.openxmlformats.org/officeDocument/2006/relationships/chart" Target="../charts/chart38.xml"/><Relationship Id="rId16" Type="http://schemas.openxmlformats.org/officeDocument/2006/relationships/chart" Target="../charts/chart39.xml"/><Relationship Id="rId17" Type="http://schemas.openxmlformats.org/officeDocument/2006/relationships/chart" Target="../charts/chart40.xml"/><Relationship Id="rId18" Type="http://schemas.openxmlformats.org/officeDocument/2006/relationships/chart" Target="../charts/chart41.xml"/><Relationship Id="rId19" Type="http://schemas.openxmlformats.org/officeDocument/2006/relationships/chart" Target="../charts/chart42.xml"/><Relationship Id="rId1" Type="http://schemas.openxmlformats.org/officeDocument/2006/relationships/chart" Target="../charts/chart24.xml"/><Relationship Id="rId2" Type="http://schemas.openxmlformats.org/officeDocument/2006/relationships/chart" Target="../charts/chart25.xml"/><Relationship Id="rId3" Type="http://schemas.openxmlformats.org/officeDocument/2006/relationships/chart" Target="../charts/chart26.xml"/><Relationship Id="rId4" Type="http://schemas.openxmlformats.org/officeDocument/2006/relationships/chart" Target="../charts/chart27.xml"/><Relationship Id="rId5" Type="http://schemas.openxmlformats.org/officeDocument/2006/relationships/chart" Target="../charts/chart28.xml"/><Relationship Id="rId6" Type="http://schemas.openxmlformats.org/officeDocument/2006/relationships/chart" Target="../charts/chart29.xml"/><Relationship Id="rId7" Type="http://schemas.openxmlformats.org/officeDocument/2006/relationships/chart" Target="../charts/chart30.xml"/><Relationship Id="rId8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4" Type="http://schemas.openxmlformats.org/officeDocument/2006/relationships/chart" Target="../charts/chart49.xml"/><Relationship Id="rId5" Type="http://schemas.openxmlformats.org/officeDocument/2006/relationships/chart" Target="../charts/chart50.xml"/><Relationship Id="rId1" Type="http://schemas.openxmlformats.org/officeDocument/2006/relationships/chart" Target="../charts/chart46.xml"/><Relationship Id="rId2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533400</xdr:colOff>
      <xdr:row>20</xdr:row>
      <xdr:rowOff>0</xdr:rowOff>
    </xdr:from>
    <xdr:to>
      <xdr:col>8</xdr:col>
      <xdr:colOff>635000</xdr:colOff>
      <xdr:row>20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27</xdr:row>
      <xdr:rowOff>38100</xdr:rowOff>
    </xdr:from>
    <xdr:to>
      <xdr:col>2</xdr:col>
      <xdr:colOff>635000</xdr:colOff>
      <xdr:row>34</xdr:row>
      <xdr:rowOff>127000</xdr:rowOff>
    </xdr:to>
    <xdr:graphicFrame macro="">
      <xdr:nvGraphicFramePr>
        <xdr:cNvPr id="103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50800</xdr:colOff>
      <xdr:row>27</xdr:row>
      <xdr:rowOff>38100</xdr:rowOff>
    </xdr:from>
    <xdr:to>
      <xdr:col>5</xdr:col>
      <xdr:colOff>635000</xdr:colOff>
      <xdr:row>34</xdr:row>
      <xdr:rowOff>127000</xdr:rowOff>
    </xdr:to>
    <xdr:graphicFrame macro="">
      <xdr:nvGraphicFramePr>
        <xdr:cNvPr id="103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38100</xdr:colOff>
      <xdr:row>27</xdr:row>
      <xdr:rowOff>38100</xdr:rowOff>
    </xdr:from>
    <xdr:to>
      <xdr:col>8</xdr:col>
      <xdr:colOff>635000</xdr:colOff>
      <xdr:row>34</xdr:row>
      <xdr:rowOff>114300</xdr:rowOff>
    </xdr:to>
    <xdr:graphicFrame macro="">
      <xdr:nvGraphicFramePr>
        <xdr:cNvPr id="103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50800</xdr:colOff>
      <xdr:row>36</xdr:row>
      <xdr:rowOff>38100</xdr:rowOff>
    </xdr:from>
    <xdr:to>
      <xdr:col>5</xdr:col>
      <xdr:colOff>647700</xdr:colOff>
      <xdr:row>43</xdr:row>
      <xdr:rowOff>127000</xdr:rowOff>
    </xdr:to>
    <xdr:graphicFrame macro="">
      <xdr:nvGraphicFramePr>
        <xdr:cNvPr id="103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36</xdr:row>
      <xdr:rowOff>38100</xdr:rowOff>
    </xdr:from>
    <xdr:to>
      <xdr:col>2</xdr:col>
      <xdr:colOff>596900</xdr:colOff>
      <xdr:row>43</xdr:row>
      <xdr:rowOff>165100</xdr:rowOff>
    </xdr:to>
    <xdr:graphicFrame macro="">
      <xdr:nvGraphicFramePr>
        <xdr:cNvPr id="103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36</xdr:row>
      <xdr:rowOff>38100</xdr:rowOff>
    </xdr:from>
    <xdr:to>
      <xdr:col>8</xdr:col>
      <xdr:colOff>647700</xdr:colOff>
      <xdr:row>43</xdr:row>
      <xdr:rowOff>177800</xdr:rowOff>
    </xdr:to>
    <xdr:graphicFrame macro="">
      <xdr:nvGraphicFramePr>
        <xdr:cNvPr id="103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50800</xdr:colOff>
      <xdr:row>49</xdr:row>
      <xdr:rowOff>0</xdr:rowOff>
    </xdr:from>
    <xdr:to>
      <xdr:col>2</xdr:col>
      <xdr:colOff>622300</xdr:colOff>
      <xdr:row>56</xdr:row>
      <xdr:rowOff>152400</xdr:rowOff>
    </xdr:to>
    <xdr:graphicFrame macro="">
      <xdr:nvGraphicFramePr>
        <xdr:cNvPr id="103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25400</xdr:colOff>
      <xdr:row>49</xdr:row>
      <xdr:rowOff>12700</xdr:rowOff>
    </xdr:from>
    <xdr:to>
      <xdr:col>5</xdr:col>
      <xdr:colOff>647700</xdr:colOff>
      <xdr:row>56</xdr:row>
      <xdr:rowOff>152400</xdr:rowOff>
    </xdr:to>
    <xdr:graphicFrame macro="">
      <xdr:nvGraphicFramePr>
        <xdr:cNvPr id="103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25400</xdr:colOff>
      <xdr:row>49</xdr:row>
      <xdr:rowOff>12700</xdr:rowOff>
    </xdr:from>
    <xdr:to>
      <xdr:col>8</xdr:col>
      <xdr:colOff>647700</xdr:colOff>
      <xdr:row>56</xdr:row>
      <xdr:rowOff>165100</xdr:rowOff>
    </xdr:to>
    <xdr:graphicFrame macro="">
      <xdr:nvGraphicFramePr>
        <xdr:cNvPr id="103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88900</xdr:colOff>
      <xdr:row>60</xdr:row>
      <xdr:rowOff>0</xdr:rowOff>
    </xdr:from>
    <xdr:to>
      <xdr:col>2</xdr:col>
      <xdr:colOff>635000</xdr:colOff>
      <xdr:row>67</xdr:row>
      <xdr:rowOff>177800</xdr:rowOff>
    </xdr:to>
    <xdr:graphicFrame macro="">
      <xdr:nvGraphicFramePr>
        <xdr:cNvPr id="103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25400</xdr:colOff>
      <xdr:row>60</xdr:row>
      <xdr:rowOff>0</xdr:rowOff>
    </xdr:from>
    <xdr:to>
      <xdr:col>5</xdr:col>
      <xdr:colOff>635000</xdr:colOff>
      <xdr:row>67</xdr:row>
      <xdr:rowOff>215900</xdr:rowOff>
    </xdr:to>
    <xdr:graphicFrame macro="">
      <xdr:nvGraphicFramePr>
        <xdr:cNvPr id="104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711200</xdr:colOff>
      <xdr:row>8</xdr:row>
      <xdr:rowOff>0</xdr:rowOff>
    </xdr:from>
    <xdr:to>
      <xdr:col>9</xdr:col>
      <xdr:colOff>127000</xdr:colOff>
      <xdr:row>18</xdr:row>
      <xdr:rowOff>88900</xdr:rowOff>
    </xdr:to>
    <xdr:graphicFrame macro="">
      <xdr:nvGraphicFramePr>
        <xdr:cNvPr id="104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50800</xdr:colOff>
      <xdr:row>71</xdr:row>
      <xdr:rowOff>0</xdr:rowOff>
    </xdr:from>
    <xdr:to>
      <xdr:col>2</xdr:col>
      <xdr:colOff>622300</xdr:colOff>
      <xdr:row>78</xdr:row>
      <xdr:rowOff>152400</xdr:rowOff>
    </xdr:to>
    <xdr:graphicFrame macro="">
      <xdr:nvGraphicFramePr>
        <xdr:cNvPr id="104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25400</xdr:colOff>
      <xdr:row>71</xdr:row>
      <xdr:rowOff>12700</xdr:rowOff>
    </xdr:from>
    <xdr:to>
      <xdr:col>5</xdr:col>
      <xdr:colOff>647700</xdr:colOff>
      <xdr:row>78</xdr:row>
      <xdr:rowOff>152400</xdr:rowOff>
    </xdr:to>
    <xdr:graphicFrame macro="">
      <xdr:nvGraphicFramePr>
        <xdr:cNvPr id="104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25400</xdr:colOff>
      <xdr:row>71</xdr:row>
      <xdr:rowOff>12700</xdr:rowOff>
    </xdr:from>
    <xdr:to>
      <xdr:col>8</xdr:col>
      <xdr:colOff>647700</xdr:colOff>
      <xdr:row>78</xdr:row>
      <xdr:rowOff>165100</xdr:rowOff>
    </xdr:to>
    <xdr:graphicFrame macro="">
      <xdr:nvGraphicFramePr>
        <xdr:cNvPr id="104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88900</xdr:colOff>
      <xdr:row>82</xdr:row>
      <xdr:rowOff>0</xdr:rowOff>
    </xdr:from>
    <xdr:to>
      <xdr:col>2</xdr:col>
      <xdr:colOff>635000</xdr:colOff>
      <xdr:row>89</xdr:row>
      <xdr:rowOff>177800</xdr:rowOff>
    </xdr:to>
    <xdr:graphicFrame macro="">
      <xdr:nvGraphicFramePr>
        <xdr:cNvPr id="104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25400</xdr:colOff>
      <xdr:row>82</xdr:row>
      <xdr:rowOff>0</xdr:rowOff>
    </xdr:from>
    <xdr:to>
      <xdr:col>5</xdr:col>
      <xdr:colOff>635000</xdr:colOff>
      <xdr:row>89</xdr:row>
      <xdr:rowOff>215900</xdr:rowOff>
    </xdr:to>
    <xdr:graphicFrame macro="">
      <xdr:nvGraphicFramePr>
        <xdr:cNvPr id="10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25400</xdr:colOff>
      <xdr:row>82</xdr:row>
      <xdr:rowOff>0</xdr:rowOff>
    </xdr:from>
    <xdr:to>
      <xdr:col>8</xdr:col>
      <xdr:colOff>635000</xdr:colOff>
      <xdr:row>89</xdr:row>
      <xdr:rowOff>215900</xdr:rowOff>
    </xdr:to>
    <xdr:graphicFrame macro="">
      <xdr:nvGraphicFramePr>
        <xdr:cNvPr id="104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205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205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205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241300</xdr:colOff>
      <xdr:row>14</xdr:row>
      <xdr:rowOff>38100</xdr:rowOff>
    </xdr:from>
    <xdr:to>
      <xdr:col>8</xdr:col>
      <xdr:colOff>673100</xdr:colOff>
      <xdr:row>24</xdr:row>
      <xdr:rowOff>127000</xdr:rowOff>
    </xdr:to>
    <xdr:graphicFrame macro="">
      <xdr:nvGraphicFramePr>
        <xdr:cNvPr id="205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2</xdr:col>
      <xdr:colOff>571500</xdr:colOff>
      <xdr:row>65</xdr:row>
      <xdr:rowOff>63500</xdr:rowOff>
    </xdr:to>
    <xdr:graphicFrame macro="">
      <xdr:nvGraphicFramePr>
        <xdr:cNvPr id="205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711200</xdr:colOff>
      <xdr:row>57</xdr:row>
      <xdr:rowOff>0</xdr:rowOff>
    </xdr:from>
    <xdr:to>
      <xdr:col>5</xdr:col>
      <xdr:colOff>635000</xdr:colOff>
      <xdr:row>65</xdr:row>
      <xdr:rowOff>63500</xdr:rowOff>
    </xdr:to>
    <xdr:graphicFrame macro="">
      <xdr:nvGraphicFramePr>
        <xdr:cNvPr id="205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635000</xdr:colOff>
      <xdr:row>57</xdr:row>
      <xdr:rowOff>0</xdr:rowOff>
    </xdr:from>
    <xdr:to>
      <xdr:col>9</xdr:col>
      <xdr:colOff>50800</xdr:colOff>
      <xdr:row>65</xdr:row>
      <xdr:rowOff>38100</xdr:rowOff>
    </xdr:to>
    <xdr:graphicFrame macro="">
      <xdr:nvGraphicFramePr>
        <xdr:cNvPr id="205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711200</xdr:colOff>
      <xdr:row>65</xdr:row>
      <xdr:rowOff>76200</xdr:rowOff>
    </xdr:from>
    <xdr:to>
      <xdr:col>5</xdr:col>
      <xdr:colOff>647700</xdr:colOff>
      <xdr:row>73</xdr:row>
      <xdr:rowOff>152400</xdr:rowOff>
    </xdr:to>
    <xdr:graphicFrame macro="">
      <xdr:nvGraphicFramePr>
        <xdr:cNvPr id="205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65</xdr:row>
      <xdr:rowOff>76200</xdr:rowOff>
    </xdr:from>
    <xdr:to>
      <xdr:col>2</xdr:col>
      <xdr:colOff>533400</xdr:colOff>
      <xdr:row>74</xdr:row>
      <xdr:rowOff>25400</xdr:rowOff>
    </xdr:to>
    <xdr:graphicFrame macro="">
      <xdr:nvGraphicFramePr>
        <xdr:cNvPr id="205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635000</xdr:colOff>
      <xdr:row>65</xdr:row>
      <xdr:rowOff>76200</xdr:rowOff>
    </xdr:from>
    <xdr:to>
      <xdr:col>9</xdr:col>
      <xdr:colOff>63500</xdr:colOff>
      <xdr:row>74</xdr:row>
      <xdr:rowOff>38100</xdr:rowOff>
    </xdr:to>
    <xdr:graphicFrame macro="">
      <xdr:nvGraphicFramePr>
        <xdr:cNvPr id="205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76</xdr:row>
      <xdr:rowOff>203200</xdr:rowOff>
    </xdr:from>
    <xdr:to>
      <xdr:col>2</xdr:col>
      <xdr:colOff>571500</xdr:colOff>
      <xdr:row>84</xdr:row>
      <xdr:rowOff>139700</xdr:rowOff>
    </xdr:to>
    <xdr:graphicFrame macro="">
      <xdr:nvGraphicFramePr>
        <xdr:cNvPr id="206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698500</xdr:colOff>
      <xdr:row>76</xdr:row>
      <xdr:rowOff>215900</xdr:rowOff>
    </xdr:from>
    <xdr:to>
      <xdr:col>5</xdr:col>
      <xdr:colOff>660400</xdr:colOff>
      <xdr:row>84</xdr:row>
      <xdr:rowOff>139700</xdr:rowOff>
    </xdr:to>
    <xdr:graphicFrame macro="">
      <xdr:nvGraphicFramePr>
        <xdr:cNvPr id="206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622300</xdr:colOff>
      <xdr:row>76</xdr:row>
      <xdr:rowOff>215900</xdr:rowOff>
    </xdr:from>
    <xdr:to>
      <xdr:col>9</xdr:col>
      <xdr:colOff>63500</xdr:colOff>
      <xdr:row>84</xdr:row>
      <xdr:rowOff>139700</xdr:rowOff>
    </xdr:to>
    <xdr:graphicFrame macro="">
      <xdr:nvGraphicFramePr>
        <xdr:cNvPr id="206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38100</xdr:colOff>
      <xdr:row>85</xdr:row>
      <xdr:rowOff>177800</xdr:rowOff>
    </xdr:from>
    <xdr:to>
      <xdr:col>2</xdr:col>
      <xdr:colOff>584200</xdr:colOff>
      <xdr:row>93</xdr:row>
      <xdr:rowOff>177800</xdr:rowOff>
    </xdr:to>
    <xdr:graphicFrame macro="">
      <xdr:nvGraphicFramePr>
        <xdr:cNvPr id="206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698500</xdr:colOff>
      <xdr:row>85</xdr:row>
      <xdr:rowOff>177800</xdr:rowOff>
    </xdr:from>
    <xdr:to>
      <xdr:col>5</xdr:col>
      <xdr:colOff>647700</xdr:colOff>
      <xdr:row>93</xdr:row>
      <xdr:rowOff>215900</xdr:rowOff>
    </xdr:to>
    <xdr:graphicFrame macro="">
      <xdr:nvGraphicFramePr>
        <xdr:cNvPr id="206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93</xdr:row>
      <xdr:rowOff>228600</xdr:rowOff>
    </xdr:from>
    <xdr:to>
      <xdr:col>2</xdr:col>
      <xdr:colOff>571500</xdr:colOff>
      <xdr:row>102</xdr:row>
      <xdr:rowOff>152400</xdr:rowOff>
    </xdr:to>
    <xdr:graphicFrame macro="">
      <xdr:nvGraphicFramePr>
        <xdr:cNvPr id="206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698500</xdr:colOff>
      <xdr:row>93</xdr:row>
      <xdr:rowOff>241300</xdr:rowOff>
    </xdr:from>
    <xdr:to>
      <xdr:col>5</xdr:col>
      <xdr:colOff>660400</xdr:colOff>
      <xdr:row>102</xdr:row>
      <xdr:rowOff>152400</xdr:rowOff>
    </xdr:to>
    <xdr:graphicFrame macro="">
      <xdr:nvGraphicFramePr>
        <xdr:cNvPr id="206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622300</xdr:colOff>
      <xdr:row>93</xdr:row>
      <xdr:rowOff>241300</xdr:rowOff>
    </xdr:from>
    <xdr:to>
      <xdr:col>9</xdr:col>
      <xdr:colOff>63500</xdr:colOff>
      <xdr:row>102</xdr:row>
      <xdr:rowOff>165100</xdr:rowOff>
    </xdr:to>
    <xdr:graphicFrame macro="">
      <xdr:nvGraphicFramePr>
        <xdr:cNvPr id="206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38100</xdr:colOff>
      <xdr:row>103</xdr:row>
      <xdr:rowOff>38100</xdr:rowOff>
    </xdr:from>
    <xdr:to>
      <xdr:col>2</xdr:col>
      <xdr:colOff>584200</xdr:colOff>
      <xdr:row>111</xdr:row>
      <xdr:rowOff>165100</xdr:rowOff>
    </xdr:to>
    <xdr:graphicFrame macro="">
      <xdr:nvGraphicFramePr>
        <xdr:cNvPr id="206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0</xdr:colOff>
      <xdr:row>103</xdr:row>
      <xdr:rowOff>0</xdr:rowOff>
    </xdr:from>
    <xdr:to>
      <xdr:col>5</xdr:col>
      <xdr:colOff>673100</xdr:colOff>
      <xdr:row>111</xdr:row>
      <xdr:rowOff>165100</xdr:rowOff>
    </xdr:to>
    <xdr:graphicFrame macro="">
      <xdr:nvGraphicFramePr>
        <xdr:cNvPr id="206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0</xdr:colOff>
      <xdr:row>103</xdr:row>
      <xdr:rowOff>0</xdr:rowOff>
    </xdr:from>
    <xdr:to>
      <xdr:col>9</xdr:col>
      <xdr:colOff>38100</xdr:colOff>
      <xdr:row>111</xdr:row>
      <xdr:rowOff>165100</xdr:rowOff>
    </xdr:to>
    <xdr:graphicFrame macro="">
      <xdr:nvGraphicFramePr>
        <xdr:cNvPr id="207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11</xdr:col>
      <xdr:colOff>647700</xdr:colOff>
      <xdr:row>0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11</xdr:col>
      <xdr:colOff>647700</xdr:colOff>
      <xdr:row>0</xdr:row>
      <xdr:rowOff>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11</xdr:col>
      <xdr:colOff>647700</xdr:colOff>
      <xdr:row>0</xdr:row>
      <xdr:rowOff>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11</xdr:col>
      <xdr:colOff>647700</xdr:colOff>
      <xdr:row>0</xdr:row>
      <xdr:rowOff>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185070</xdr:colOff>
      <xdr:row>22</xdr:row>
      <xdr:rowOff>0</xdr:rowOff>
    </xdr:from>
    <xdr:ext cx="1716880" cy="344197"/>
    <xdr:sp macro="" textlink="">
      <xdr:nvSpPr>
        <xdr:cNvPr id="138246" name="Text Box 6"/>
        <xdr:cNvSpPr txBox="1">
          <a:spLocks noChangeArrowheads="1"/>
        </xdr:cNvSpPr>
      </xdr:nvSpPr>
      <xdr:spPr bwMode="auto">
        <a:xfrm>
          <a:off x="7060003" y="4030133"/>
          <a:ext cx="1716880" cy="3441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値のぶれは以下の式で計算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|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平均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-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値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|÷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平均</a:t>
          </a:r>
        </a:p>
      </xdr:txBody>
    </xdr:sp>
    <xdr:clientData/>
  </xdr:oneCellAnchor>
  <xdr:twoCellAnchor>
    <xdr:from>
      <xdr:col>8</xdr:col>
      <xdr:colOff>393700</xdr:colOff>
      <xdr:row>23</xdr:row>
      <xdr:rowOff>101600</xdr:rowOff>
    </xdr:from>
    <xdr:to>
      <xdr:col>10</xdr:col>
      <xdr:colOff>101600</xdr:colOff>
      <xdr:row>24</xdr:row>
      <xdr:rowOff>139700</xdr:rowOff>
    </xdr:to>
    <xdr:sp macro="" textlink="">
      <xdr:nvSpPr>
        <xdr:cNvPr id="3078" name="Line 7"/>
        <xdr:cNvSpPr>
          <a:spLocks noChangeShapeType="1"/>
        </xdr:cNvSpPr>
      </xdr:nvSpPr>
      <xdr:spPr bwMode="auto">
        <a:xfrm flipH="1">
          <a:off x="6553200" y="4191000"/>
          <a:ext cx="1130300" cy="20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10</xdr:col>
      <xdr:colOff>165100</xdr:colOff>
      <xdr:row>19</xdr:row>
      <xdr:rowOff>76200</xdr:rowOff>
    </xdr:to>
    <xdr:graphicFrame macro="">
      <xdr:nvGraphicFramePr>
        <xdr:cNvPr id="307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O52"/>
  <sheetViews>
    <sheetView tabSelected="1" workbookViewId="0">
      <selection activeCell="E25" sqref="E25"/>
    </sheetView>
  </sheetViews>
  <sheetFormatPr baseColWidth="12" defaultColWidth="9" defaultRowHeight="14" x14ac:dyDescent="0.15"/>
  <cols>
    <col min="1" max="16384" width="9" style="145"/>
  </cols>
  <sheetData>
    <row r="1" spans="1:7" ht="19" x14ac:dyDescent="0.15">
      <c r="A1" s="292" t="s">
        <v>43</v>
      </c>
      <c r="B1" s="418" t="s">
        <v>317</v>
      </c>
      <c r="C1" s="412"/>
      <c r="D1" s="412"/>
      <c r="E1" s="412"/>
      <c r="F1" s="413"/>
      <c r="G1" s="292" t="s">
        <v>296</v>
      </c>
    </row>
    <row r="2" spans="1:7" ht="18" customHeight="1" x14ac:dyDescent="0.15">
      <c r="A2" s="146"/>
    </row>
    <row r="3" spans="1:7" x14ac:dyDescent="0.15">
      <c r="A3" s="147" t="s">
        <v>162</v>
      </c>
    </row>
    <row r="4" spans="1:7" ht="17" customHeight="1" x14ac:dyDescent="0.15">
      <c r="A4" s="146"/>
    </row>
    <row r="5" spans="1:7" ht="17" customHeight="1" x14ac:dyDescent="0.15">
      <c r="A5" s="146" t="s">
        <v>163</v>
      </c>
      <c r="B5" s="214" t="s">
        <v>320</v>
      </c>
    </row>
    <row r="6" spans="1:7" ht="17" customHeight="1" x14ac:dyDescent="0.15">
      <c r="A6" s="146" t="s">
        <v>164</v>
      </c>
      <c r="B6" s="143">
        <v>1</v>
      </c>
    </row>
    <row r="7" spans="1:7" ht="18" customHeight="1" x14ac:dyDescent="0.15">
      <c r="A7" s="146" t="s">
        <v>165</v>
      </c>
      <c r="B7" s="143" t="s">
        <v>297</v>
      </c>
    </row>
    <row r="8" spans="1:7" ht="17" customHeight="1" x14ac:dyDescent="0.15">
      <c r="A8" s="146" t="s">
        <v>9</v>
      </c>
      <c r="B8" s="143" t="s">
        <v>293</v>
      </c>
    </row>
    <row r="9" spans="1:7" ht="17" customHeight="1" x14ac:dyDescent="0.15">
      <c r="A9" s="146" t="s">
        <v>10</v>
      </c>
      <c r="B9" s="143" t="s">
        <v>4</v>
      </c>
    </row>
    <row r="10" spans="1:7" ht="17" customHeight="1" x14ac:dyDescent="0.15">
      <c r="A10" s="146" t="s">
        <v>298</v>
      </c>
      <c r="B10" s="143" t="s">
        <v>300</v>
      </c>
    </row>
    <row r="11" spans="1:7" ht="17" customHeight="1" x14ac:dyDescent="0.15">
      <c r="A11" s="146" t="s">
        <v>36</v>
      </c>
      <c r="B11" s="143" t="s">
        <v>157</v>
      </c>
    </row>
    <row r="12" spans="1:7" ht="18" customHeight="1" x14ac:dyDescent="0.15">
      <c r="A12" s="146" t="s">
        <v>37</v>
      </c>
      <c r="B12" s="143" t="s">
        <v>321</v>
      </c>
    </row>
    <row r="13" spans="1:7" ht="17" customHeight="1" x14ac:dyDescent="0.15">
      <c r="A13" s="146"/>
      <c r="B13" s="148" t="s">
        <v>77</v>
      </c>
    </row>
    <row r="14" spans="1:7" ht="12.75" customHeight="1" x14ac:dyDescent="0.15">
      <c r="A14" s="272"/>
      <c r="B14" s="272"/>
      <c r="C14" s="272"/>
      <c r="D14" s="272"/>
      <c r="E14" s="271"/>
    </row>
    <row r="15" spans="1:7" ht="57" thickBot="1" x14ac:dyDescent="0.2">
      <c r="A15" s="277" t="s">
        <v>161</v>
      </c>
      <c r="B15" s="278" t="s">
        <v>153</v>
      </c>
      <c r="C15" s="421" t="s">
        <v>243</v>
      </c>
      <c r="D15" s="422"/>
      <c r="E15" s="219" t="s">
        <v>242</v>
      </c>
    </row>
    <row r="16" spans="1:7" ht="18" customHeight="1" thickTop="1" x14ac:dyDescent="0.15">
      <c r="A16" s="391" t="s">
        <v>318</v>
      </c>
      <c r="B16" s="392">
        <v>4796.4803271400324</v>
      </c>
      <c r="C16" s="393">
        <v>60</v>
      </c>
      <c r="D16" s="394">
        <v>120</v>
      </c>
      <c r="E16" s="220" t="s">
        <v>324</v>
      </c>
    </row>
    <row r="17" spans="1:11" ht="17" customHeight="1" x14ac:dyDescent="0.15">
      <c r="A17" s="279" t="s">
        <v>319</v>
      </c>
      <c r="B17" s="321">
        <v>3494.8911698851084</v>
      </c>
      <c r="C17" s="273">
        <v>44</v>
      </c>
      <c r="D17" s="274">
        <v>88</v>
      </c>
      <c r="E17" s="221" t="s">
        <v>325</v>
      </c>
    </row>
    <row r="18" spans="1:11" ht="17" customHeight="1" x14ac:dyDescent="0.15">
      <c r="A18" s="280" t="s">
        <v>328</v>
      </c>
      <c r="B18" s="321" t="e">
        <v>#DIV/0!</v>
      </c>
      <c r="C18" s="273" t="e">
        <v>#DIV/0!</v>
      </c>
      <c r="D18" s="274" t="e">
        <v>#DIV/0!</v>
      </c>
      <c r="E18" s="220" t="s">
        <v>326</v>
      </c>
    </row>
    <row r="19" spans="1:11" ht="17" customHeight="1" x14ac:dyDescent="0.15">
      <c r="A19" s="280" t="s">
        <v>329</v>
      </c>
      <c r="B19" s="321" t="e">
        <v>#DIV/0!</v>
      </c>
      <c r="C19" s="273" t="e">
        <v>#DIV/0!</v>
      </c>
      <c r="D19" s="274" t="e">
        <v>#DIV/0!</v>
      </c>
      <c r="E19" s="221" t="s">
        <v>327</v>
      </c>
    </row>
    <row r="20" spans="1:11" ht="18" customHeight="1" x14ac:dyDescent="0.15">
      <c r="A20" s="280" t="s">
        <v>330</v>
      </c>
      <c r="B20" s="321" t="e">
        <v>#DIV/0!</v>
      </c>
      <c r="C20" s="273" t="e">
        <v>#DIV/0!</v>
      </c>
      <c r="D20" s="274" t="e">
        <v>#DIV/0!</v>
      </c>
      <c r="E20" s="220">
        <v>6</v>
      </c>
    </row>
    <row r="21" spans="1:11" ht="17" customHeight="1" x14ac:dyDescent="0.15">
      <c r="A21" s="280" t="s">
        <v>331</v>
      </c>
      <c r="B21" s="321" t="e">
        <v>#DIV/0!</v>
      </c>
      <c r="C21" s="273" t="e">
        <v>#DIV/0!</v>
      </c>
      <c r="D21" s="274" t="e">
        <v>#DIV/0!</v>
      </c>
      <c r="E21" s="220" t="s">
        <v>334</v>
      </c>
    </row>
    <row r="22" spans="1:11" ht="17" customHeight="1" x14ac:dyDescent="0.15">
      <c r="A22" s="280" t="s">
        <v>332</v>
      </c>
      <c r="B22" s="321" t="e">
        <v>#DIV/0!</v>
      </c>
      <c r="C22" s="273" t="e">
        <v>#DIV/0!</v>
      </c>
      <c r="D22" s="274" t="e">
        <v>#DIV/0!</v>
      </c>
      <c r="E22" s="221" t="s">
        <v>335</v>
      </c>
    </row>
    <row r="23" spans="1:11" ht="17" customHeight="1" x14ac:dyDescent="0.15">
      <c r="A23" s="280" t="s">
        <v>333</v>
      </c>
      <c r="B23" s="321" t="e">
        <v>#DIV/0!</v>
      </c>
      <c r="C23" s="273" t="e">
        <v>#DIV/0!</v>
      </c>
      <c r="D23" s="274" t="e">
        <v>#DIV/0!</v>
      </c>
      <c r="E23" s="220" t="s">
        <v>336</v>
      </c>
    </row>
    <row r="24" spans="1:11" ht="18" customHeight="1" thickBot="1" x14ac:dyDescent="0.2">
      <c r="A24" s="396">
        <v>9</v>
      </c>
      <c r="B24" s="322" t="e">
        <v>#DIV/0!</v>
      </c>
      <c r="C24" s="275" t="e">
        <v>#DIV/0!</v>
      </c>
      <c r="D24" s="276" t="e">
        <v>#DIV/0!</v>
      </c>
      <c r="E24" s="221" t="s">
        <v>337</v>
      </c>
      <c r="F24" s="224"/>
      <c r="G24" s="415" t="s">
        <v>88</v>
      </c>
    </row>
    <row r="25" spans="1:11" ht="17" customHeight="1" thickTop="1" x14ac:dyDescent="0.15">
      <c r="A25" s="149"/>
      <c r="B25" s="150"/>
      <c r="C25" s="222" t="s">
        <v>174</v>
      </c>
      <c r="D25" s="149"/>
      <c r="G25" s="271"/>
      <c r="I25" s="149"/>
      <c r="K25" s="153"/>
    </row>
    <row r="26" spans="1:11" ht="17" customHeight="1" x14ac:dyDescent="0.15">
      <c r="A26" s="149"/>
      <c r="B26" s="150"/>
      <c r="C26" s="223" t="s">
        <v>175</v>
      </c>
      <c r="D26" s="149"/>
      <c r="E26" s="149"/>
      <c r="F26" s="151"/>
      <c r="G26" s="152"/>
      <c r="H26" s="149"/>
      <c r="I26" s="149"/>
      <c r="K26" s="153"/>
    </row>
    <row r="27" spans="1:11" ht="18" customHeight="1" thickBot="1" x14ac:dyDescent="0.2">
      <c r="A27" s="145" t="s">
        <v>160</v>
      </c>
      <c r="I27" s="145" t="s">
        <v>252</v>
      </c>
    </row>
    <row r="28" spans="1:11" ht="18.75" customHeight="1" thickTop="1" thickBot="1" x14ac:dyDescent="0.2">
      <c r="A28" s="167" t="s">
        <v>14</v>
      </c>
      <c r="D28" s="211">
        <v>100</v>
      </c>
      <c r="F28" s="419" t="s">
        <v>323</v>
      </c>
      <c r="H28" s="420">
        <v>100</v>
      </c>
      <c r="J28" s="145">
        <f>D28/250.29*(H28/100)*5/4*1000</f>
        <v>499.42067202045632</v>
      </c>
    </row>
    <row r="29" spans="1:11" ht="17" customHeight="1" thickTop="1" x14ac:dyDescent="0.15">
      <c r="A29" s="167"/>
    </row>
    <row r="30" spans="1:11" ht="17" customHeight="1" x14ac:dyDescent="0.15">
      <c r="A30" s="145" t="s">
        <v>15</v>
      </c>
    </row>
    <row r="31" spans="1:11" ht="14" customHeight="1" x14ac:dyDescent="0.15">
      <c r="A31" s="212" t="s">
        <v>16</v>
      </c>
      <c r="B31" s="212" t="s">
        <v>17</v>
      </c>
      <c r="C31" s="212" t="s">
        <v>84</v>
      </c>
      <c r="D31" s="212" t="s">
        <v>86</v>
      </c>
    </row>
    <row r="32" spans="1:11" ht="12.75" customHeight="1" x14ac:dyDescent="0.15">
      <c r="A32" s="213">
        <f>J28/500*160</f>
        <v>159.81461504654601</v>
      </c>
      <c r="B32" s="213">
        <f>A32/2</f>
        <v>79.907307523273005</v>
      </c>
      <c r="C32" s="213">
        <f>B32/2</f>
        <v>39.953653761636502</v>
      </c>
      <c r="D32" s="213">
        <f>C32/2</f>
        <v>19.976826880818251</v>
      </c>
    </row>
    <row r="33" spans="1:15" ht="12.75" customHeight="1" x14ac:dyDescent="0.15"/>
    <row r="34" spans="1:15" s="155" customFormat="1" ht="20" customHeight="1" x14ac:dyDescent="0.15">
      <c r="A34" s="154" t="s">
        <v>237</v>
      </c>
      <c r="O34" s="145"/>
    </row>
    <row r="35" spans="1:15" ht="14" customHeight="1" x14ac:dyDescent="0.15">
      <c r="A35" s="156"/>
      <c r="B35" s="157">
        <v>1</v>
      </c>
      <c r="C35" s="157">
        <v>2</v>
      </c>
      <c r="D35" s="157">
        <v>3</v>
      </c>
      <c r="E35" s="157">
        <v>4</v>
      </c>
      <c r="F35" s="157">
        <v>5</v>
      </c>
      <c r="G35" s="157">
        <v>6</v>
      </c>
      <c r="H35" s="157">
        <v>7</v>
      </c>
      <c r="I35" s="157">
        <v>8</v>
      </c>
      <c r="J35" s="157">
        <v>9</v>
      </c>
      <c r="K35" s="157">
        <v>10</v>
      </c>
      <c r="L35" s="157">
        <v>11</v>
      </c>
      <c r="M35" s="157">
        <v>12</v>
      </c>
    </row>
    <row r="36" spans="1:15" ht="15" customHeight="1" x14ac:dyDescent="0.15">
      <c r="A36" s="423" t="s">
        <v>168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</row>
    <row r="37" spans="1:15" ht="15" customHeight="1" thickBot="1" x14ac:dyDescent="0.2">
      <c r="A37" s="424"/>
      <c r="B37" s="159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159"/>
    </row>
    <row r="38" spans="1:15" ht="12.75" customHeight="1" thickTop="1" x14ac:dyDescent="0.15">
      <c r="A38" s="423" t="s">
        <v>169</v>
      </c>
      <c r="B38" s="161"/>
      <c r="C38" s="427" t="s">
        <v>21</v>
      </c>
      <c r="D38" s="307" t="s">
        <v>26</v>
      </c>
      <c r="E38" s="307" t="s">
        <v>26</v>
      </c>
      <c r="F38" s="307" t="s">
        <v>26</v>
      </c>
      <c r="G38" s="308" t="s">
        <v>26</v>
      </c>
      <c r="H38" s="306" t="s">
        <v>26</v>
      </c>
      <c r="I38" s="307" t="s">
        <v>26</v>
      </c>
      <c r="J38" s="307" t="s">
        <v>26</v>
      </c>
      <c r="K38" s="307" t="s">
        <v>26</v>
      </c>
      <c r="L38" s="425" t="s">
        <v>21</v>
      </c>
      <c r="M38" s="162"/>
    </row>
    <row r="39" spans="1:15" ht="14" customHeight="1" thickBot="1" x14ac:dyDescent="0.2">
      <c r="A39" s="424"/>
      <c r="B39" s="163"/>
      <c r="C39" s="428"/>
      <c r="D39" s="310">
        <f>A32</f>
        <v>159.81461504654601</v>
      </c>
      <c r="E39" s="310">
        <f>B32</f>
        <v>79.907307523273005</v>
      </c>
      <c r="F39" s="310">
        <f>C32</f>
        <v>39.953653761636502</v>
      </c>
      <c r="G39" s="311">
        <f>D32</f>
        <v>19.976826880818251</v>
      </c>
      <c r="H39" s="309">
        <f>D32</f>
        <v>19.976826880818251</v>
      </c>
      <c r="I39" s="310">
        <f>C32</f>
        <v>39.953653761636502</v>
      </c>
      <c r="J39" s="310">
        <f>B32</f>
        <v>79.907307523273005</v>
      </c>
      <c r="K39" s="310">
        <f>A32</f>
        <v>159.81461504654601</v>
      </c>
      <c r="L39" s="426"/>
      <c r="M39" s="164"/>
    </row>
    <row r="40" spans="1:15" ht="17" customHeight="1" thickTop="1" x14ac:dyDescent="0.15">
      <c r="A40" s="423" t="s">
        <v>170</v>
      </c>
      <c r="B40" s="161"/>
      <c r="C40" s="312" t="str">
        <f>A$16</f>
        <v>キュウリ</v>
      </c>
      <c r="D40" s="313" t="str">
        <f>A$17</f>
        <v>レタス</v>
      </c>
      <c r="E40" s="313" t="str">
        <f>A$18</f>
        <v>3</v>
      </c>
      <c r="F40" s="313" t="str">
        <f>A$19</f>
        <v>4</v>
      </c>
      <c r="G40" s="313" t="str">
        <f>A$20</f>
        <v>5</v>
      </c>
      <c r="H40" s="314" t="str">
        <f>A$21</f>
        <v>6</v>
      </c>
      <c r="I40" s="314" t="str">
        <f>A$22</f>
        <v>7</v>
      </c>
      <c r="J40" s="314" t="str">
        <f>A$23</f>
        <v>8</v>
      </c>
      <c r="K40" s="314">
        <f>A$24</f>
        <v>9</v>
      </c>
      <c r="L40" s="326" t="s">
        <v>247</v>
      </c>
      <c r="M40" s="162"/>
    </row>
    <row r="41" spans="1:15" ht="12.75" customHeight="1" x14ac:dyDescent="0.15">
      <c r="A41" s="424"/>
      <c r="B41" s="163"/>
      <c r="C41" s="315" t="str">
        <f>IF(C16="","","x "&amp;C16)</f>
        <v>x 60</v>
      </c>
      <c r="D41" s="165" t="str">
        <f>IF(C17="","","x "&amp;C17)</f>
        <v>x 44</v>
      </c>
      <c r="E41" s="165" t="e">
        <f>IF(C18="","","x "&amp;C18)</f>
        <v>#DIV/0!</v>
      </c>
      <c r="F41" s="165" t="e">
        <f>IF(C19="","","x "&amp;C19)</f>
        <v>#DIV/0!</v>
      </c>
      <c r="G41" s="165" t="e">
        <f>IF(C20="","","x "&amp;C20)</f>
        <v>#DIV/0!</v>
      </c>
      <c r="H41" s="166" t="e">
        <f>IF(C21="","","x "&amp;C21)</f>
        <v>#DIV/0!</v>
      </c>
      <c r="I41" s="166" t="e">
        <f>IF(C22="","","x "&amp;C22)</f>
        <v>#DIV/0!</v>
      </c>
      <c r="J41" s="166" t="e">
        <f>IF(C23="","","x "&amp;C23)</f>
        <v>#DIV/0!</v>
      </c>
      <c r="K41" s="166" t="e">
        <f>IF(C24="","","x "&amp;C24)</f>
        <v>#DIV/0!</v>
      </c>
      <c r="L41" s="327" t="s">
        <v>248</v>
      </c>
      <c r="M41" s="164"/>
    </row>
    <row r="42" spans="1:15" ht="17" customHeight="1" x14ac:dyDescent="0.15">
      <c r="A42" s="423" t="s">
        <v>171</v>
      </c>
      <c r="B42" s="161"/>
      <c r="C42" s="316" t="str">
        <f>A$16</f>
        <v>キュウリ</v>
      </c>
      <c r="D42" s="209" t="str">
        <f>A$17</f>
        <v>レタス</v>
      </c>
      <c r="E42" s="209" t="str">
        <f>A$18</f>
        <v>3</v>
      </c>
      <c r="F42" s="209" t="str">
        <f>A$19</f>
        <v>4</v>
      </c>
      <c r="G42" s="209" t="str">
        <f>A$20</f>
        <v>5</v>
      </c>
      <c r="H42" s="293" t="str">
        <f>A$21</f>
        <v>6</v>
      </c>
      <c r="I42" s="293" t="str">
        <f>A$22</f>
        <v>7</v>
      </c>
      <c r="J42" s="293" t="str">
        <f>A$23</f>
        <v>8</v>
      </c>
      <c r="K42" s="293">
        <f>A$24</f>
        <v>9</v>
      </c>
      <c r="L42" s="328" t="s">
        <v>247</v>
      </c>
      <c r="M42" s="162"/>
    </row>
    <row r="43" spans="1:15" ht="14" customHeight="1" thickBot="1" x14ac:dyDescent="0.2">
      <c r="A43" s="424"/>
      <c r="B43" s="163"/>
      <c r="C43" s="317" t="str">
        <f>IF(D16="","","x "&amp;D16)</f>
        <v>x 120</v>
      </c>
      <c r="D43" s="318" t="str">
        <f>IF(D17="","","x "&amp;D17)</f>
        <v>x 88</v>
      </c>
      <c r="E43" s="318" t="e">
        <f>IF(D18="","","x "&amp;D18)</f>
        <v>#DIV/0!</v>
      </c>
      <c r="F43" s="318" t="e">
        <f>IF(D19="","","x "&amp;D19)</f>
        <v>#DIV/0!</v>
      </c>
      <c r="G43" s="318" t="e">
        <f>IF(D20="","","x "&amp;D20)</f>
        <v>#DIV/0!</v>
      </c>
      <c r="H43" s="319" t="e">
        <f>IF(D21="","","x "&amp;D21)</f>
        <v>#DIV/0!</v>
      </c>
      <c r="I43" s="319" t="e">
        <f>IF(D22="","","x "&amp;D22)</f>
        <v>#DIV/0!</v>
      </c>
      <c r="J43" s="319" t="e">
        <f>IF(D23="","","x "&amp;D23)</f>
        <v>#DIV/0!</v>
      </c>
      <c r="K43" s="319" t="e">
        <f>IF(D24="","","x "&amp;D24)</f>
        <v>#DIV/0!</v>
      </c>
      <c r="L43" s="327" t="s">
        <v>249</v>
      </c>
      <c r="M43" s="164"/>
    </row>
    <row r="44" spans="1:15" ht="15" thickTop="1" x14ac:dyDescent="0.15">
      <c r="A44" s="423" t="s">
        <v>172</v>
      </c>
      <c r="B44" s="161"/>
      <c r="C44" s="398">
        <f>A24</f>
        <v>9</v>
      </c>
      <c r="D44" s="397" t="str">
        <f>A$23</f>
        <v>8</v>
      </c>
      <c r="E44" s="397" t="str">
        <f>A$22</f>
        <v>7</v>
      </c>
      <c r="F44" s="397" t="str">
        <f>A$21</f>
        <v>6</v>
      </c>
      <c r="G44" s="397" t="str">
        <f>A$20</f>
        <v>5</v>
      </c>
      <c r="H44" s="320" t="str">
        <f>A$19</f>
        <v>4</v>
      </c>
      <c r="I44" s="320" t="str">
        <f>A$18</f>
        <v>3</v>
      </c>
      <c r="J44" s="320" t="str">
        <f>A17</f>
        <v>レタス</v>
      </c>
      <c r="K44" s="395" t="str">
        <f>A16</f>
        <v>キュウリ</v>
      </c>
      <c r="L44" s="328" t="s">
        <v>250</v>
      </c>
      <c r="M44" s="162"/>
    </row>
    <row r="45" spans="1:15" x14ac:dyDescent="0.15">
      <c r="A45" s="424"/>
      <c r="B45" s="163"/>
      <c r="C45" s="315" t="e">
        <f>IF(D24="","","x "&amp;D24)</f>
        <v>#DIV/0!</v>
      </c>
      <c r="D45" s="165" t="e">
        <f>IF(D23="","","x "&amp;D23)</f>
        <v>#DIV/0!</v>
      </c>
      <c r="E45" s="165" t="e">
        <f>IF(D22="","","x "&amp;D22)</f>
        <v>#DIV/0!</v>
      </c>
      <c r="F45" s="165" t="e">
        <f>IF(D21="","","x "&amp;D21)</f>
        <v>#DIV/0!</v>
      </c>
      <c r="G45" s="165" t="e">
        <f>IF(D20="","","x "&amp;D20)</f>
        <v>#DIV/0!</v>
      </c>
      <c r="H45" s="166" t="e">
        <f>IF(D19="","","x "&amp;D19)</f>
        <v>#DIV/0!</v>
      </c>
      <c r="I45" s="166" t="e">
        <f>IF(D18="","","x "&amp;D18)</f>
        <v>#DIV/0!</v>
      </c>
      <c r="J45" s="166" t="str">
        <f>IF(D17="","","x "&amp;D17)</f>
        <v>x 88</v>
      </c>
      <c r="K45" s="166" t="str">
        <f>IF(D16="","","x "&amp;D16)</f>
        <v>x 120</v>
      </c>
      <c r="L45" s="327" t="s">
        <v>251</v>
      </c>
      <c r="M45" s="164"/>
    </row>
    <row r="46" spans="1:15" x14ac:dyDescent="0.15">
      <c r="A46" s="423" t="s">
        <v>173</v>
      </c>
      <c r="B46" s="161"/>
      <c r="C46" s="399">
        <f>A24</f>
        <v>9</v>
      </c>
      <c r="D46" s="323" t="str">
        <f>A$23</f>
        <v>8</v>
      </c>
      <c r="E46" s="323" t="str">
        <f>A$22</f>
        <v>7</v>
      </c>
      <c r="F46" s="323" t="str">
        <f>A$21</f>
        <v>6</v>
      </c>
      <c r="G46" s="323" t="str">
        <f>A$20</f>
        <v>5</v>
      </c>
      <c r="H46" s="293" t="str">
        <f>A$19</f>
        <v>4</v>
      </c>
      <c r="I46" s="293" t="str">
        <f>A$18</f>
        <v>3</v>
      </c>
      <c r="J46" s="293" t="str">
        <f>A$17</f>
        <v>レタス</v>
      </c>
      <c r="K46" s="293" t="str">
        <f>A16</f>
        <v>キュウリ</v>
      </c>
      <c r="L46" s="328" t="s">
        <v>250</v>
      </c>
      <c r="M46" s="162"/>
    </row>
    <row r="47" spans="1:15" ht="15" thickBot="1" x14ac:dyDescent="0.2">
      <c r="A47" s="424"/>
      <c r="B47" s="163"/>
      <c r="C47" s="317" t="e">
        <f>IF(C24="","","x "&amp;C24)</f>
        <v>#DIV/0!</v>
      </c>
      <c r="D47" s="318" t="e">
        <f>IF(C23="","","x "&amp;C23)</f>
        <v>#DIV/0!</v>
      </c>
      <c r="E47" s="318" t="e">
        <f>IF(C22="","","x "&amp;C22)</f>
        <v>#DIV/0!</v>
      </c>
      <c r="F47" s="318" t="e">
        <f>IF(C21="","","x "&amp;C21)</f>
        <v>#DIV/0!</v>
      </c>
      <c r="G47" s="318" t="e">
        <f>IF(C20="","","x "&amp;C20)</f>
        <v>#DIV/0!</v>
      </c>
      <c r="H47" s="319" t="e">
        <f>IF(C19="","","x "&amp;C19)</f>
        <v>#DIV/0!</v>
      </c>
      <c r="I47" s="319" t="e">
        <f>IF(C18="","","x "&amp;C18)</f>
        <v>#DIV/0!</v>
      </c>
      <c r="J47" s="319" t="str">
        <f>IF(C17="","","x "&amp;C17)</f>
        <v>x 44</v>
      </c>
      <c r="K47" s="319" t="str">
        <f>IF(C16="","","x "&amp;C16)</f>
        <v>x 60</v>
      </c>
      <c r="L47" s="327" t="s">
        <v>249</v>
      </c>
      <c r="M47" s="164"/>
    </row>
    <row r="48" spans="1:15" ht="15" thickTop="1" x14ac:dyDescent="0.15">
      <c r="A48" s="423" t="s">
        <v>234</v>
      </c>
      <c r="B48" s="161"/>
      <c r="C48" s="427" t="s">
        <v>21</v>
      </c>
      <c r="D48" s="307" t="s">
        <v>26</v>
      </c>
      <c r="E48" s="307" t="s">
        <v>26</v>
      </c>
      <c r="F48" s="307" t="s">
        <v>26</v>
      </c>
      <c r="G48" s="308" t="s">
        <v>26</v>
      </c>
      <c r="H48" s="306" t="s">
        <v>26</v>
      </c>
      <c r="I48" s="307" t="s">
        <v>26</v>
      </c>
      <c r="J48" s="307" t="s">
        <v>26</v>
      </c>
      <c r="K48" s="307" t="s">
        <v>26</v>
      </c>
      <c r="L48" s="425" t="s">
        <v>21</v>
      </c>
      <c r="M48" s="162"/>
    </row>
    <row r="49" spans="1:13" ht="16" thickTop="1" thickBot="1" x14ac:dyDescent="0.2">
      <c r="A49" s="424"/>
      <c r="B49" s="163"/>
      <c r="C49" s="428"/>
      <c r="D49" s="310">
        <f>A32</f>
        <v>159.81461504654601</v>
      </c>
      <c r="E49" s="310">
        <f>B32</f>
        <v>79.907307523273005</v>
      </c>
      <c r="F49" s="310">
        <f>C32</f>
        <v>39.953653761636502</v>
      </c>
      <c r="G49" s="311">
        <f>D32</f>
        <v>19.976826880818251</v>
      </c>
      <c r="H49" s="309">
        <f>D32</f>
        <v>19.976826880818251</v>
      </c>
      <c r="I49" s="310">
        <f>C32</f>
        <v>39.953653761636502</v>
      </c>
      <c r="J49" s="310">
        <f>B32</f>
        <v>79.907307523273005</v>
      </c>
      <c r="K49" s="310">
        <f>A32</f>
        <v>159.81461504654601</v>
      </c>
      <c r="L49" s="426"/>
      <c r="M49" s="164"/>
    </row>
    <row r="50" spans="1:13" ht="14.25" customHeight="1" thickTop="1" x14ac:dyDescent="0.15">
      <c r="A50" s="423" t="s">
        <v>235</v>
      </c>
      <c r="B50" s="158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58"/>
    </row>
    <row r="51" spans="1:13" ht="14.25" customHeight="1" x14ac:dyDescent="0.15">
      <c r="A51" s="424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</row>
    <row r="52" spans="1:13" x14ac:dyDescent="0.15">
      <c r="B52" s="167"/>
    </row>
  </sheetData>
  <sheetProtection password="BD4D" sheet="1" objects="1" scenarios="1"/>
  <mergeCells count="13">
    <mergeCell ref="A50:A51"/>
    <mergeCell ref="C38:C39"/>
    <mergeCell ref="C48:C49"/>
    <mergeCell ref="A40:A41"/>
    <mergeCell ref="A42:A43"/>
    <mergeCell ref="A44:A45"/>
    <mergeCell ref="A46:A47"/>
    <mergeCell ref="C15:D15"/>
    <mergeCell ref="A36:A37"/>
    <mergeCell ref="A38:A39"/>
    <mergeCell ref="L48:L49"/>
    <mergeCell ref="L38:L39"/>
    <mergeCell ref="A48:A49"/>
  </mergeCells>
  <phoneticPr fontId="4"/>
  <dataValidations count="5">
    <dataValidation type="list" allowBlank="1" showInputMessage="1" showErrorMessage="1" sqref="B8">
      <formula1>実験者</formula1>
    </dataValidation>
    <dataValidation type="list" allowBlank="1" showInputMessage="1" showErrorMessage="1" sqref="B7">
      <formula1>実施機関</formula1>
    </dataValidation>
    <dataValidation type="list" allowBlank="1" showInputMessage="1" showErrorMessage="1" sqref="B9">
      <formula1>使用機器</formula1>
    </dataValidation>
    <dataValidation type="list" allowBlank="1" showInputMessage="1" showErrorMessage="1" sqref="B11">
      <formula1>分注</formula1>
    </dataValidation>
    <dataValidation type="list" allowBlank="1" showInputMessage="1" showErrorMessage="1" sqref="B10">
      <formula1>測光</formula1>
    </dataValidation>
  </dataValidations>
  <pageMargins left="0.7" right="0.7" top="0.75" bottom="0.75" header="0.51200000000000001" footer="0.51200000000000001"/>
  <pageSetup paperSize="9" scale="90" orientation="landscape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I66"/>
  <sheetViews>
    <sheetView zoomScale="75" workbookViewId="0">
      <selection activeCell="B4" sqref="B4:B5"/>
    </sheetView>
  </sheetViews>
  <sheetFormatPr baseColWidth="12" defaultColWidth="9" defaultRowHeight="14" x14ac:dyDescent="0.15"/>
  <cols>
    <col min="1" max="16384" width="9" style="1"/>
  </cols>
  <sheetData>
    <row r="1" spans="1:9" ht="18" x14ac:dyDescent="0.15">
      <c r="A1" s="2" t="s">
        <v>159</v>
      </c>
    </row>
    <row r="3" spans="1:9" x14ac:dyDescent="0.15">
      <c r="A3" s="48" t="s">
        <v>79</v>
      </c>
      <c r="H3" s="51" t="s">
        <v>81</v>
      </c>
    </row>
    <row r="4" spans="1:9" ht="15.75" customHeight="1" x14ac:dyDescent="0.15">
      <c r="A4" s="562" t="s">
        <v>24</v>
      </c>
      <c r="B4" s="564" t="s">
        <v>21</v>
      </c>
      <c r="C4" s="566" t="s">
        <v>224</v>
      </c>
      <c r="D4" s="566"/>
      <c r="E4" s="566"/>
      <c r="F4" s="567"/>
      <c r="H4" t="s">
        <v>74</v>
      </c>
    </row>
    <row r="5" spans="1:9" x14ac:dyDescent="0.15">
      <c r="A5" s="563"/>
      <c r="B5" s="565"/>
      <c r="C5" s="54">
        <v>25</v>
      </c>
      <c r="D5" s="25">
        <v>50</v>
      </c>
      <c r="E5" s="54">
        <v>75</v>
      </c>
      <c r="F5" s="25">
        <v>100</v>
      </c>
      <c r="H5" s="84"/>
      <c r="I5" s="25" t="s">
        <v>83</v>
      </c>
    </row>
    <row r="6" spans="1:9" x14ac:dyDescent="0.15">
      <c r="A6" s="49">
        <v>0</v>
      </c>
      <c r="B6" s="103">
        <f>AVERAGE('データ処理シート No. 2'!B7:E7)</f>
        <v>1</v>
      </c>
      <c r="C6" s="105">
        <f>AVERAGE('データ処理シート No. 2'!F7:I7)</f>
        <v>1</v>
      </c>
      <c r="D6" s="103">
        <f>AVERAGE('データ処理シート No. 2'!J7:M7)</f>
        <v>1</v>
      </c>
      <c r="E6" s="105">
        <f>AVERAGE('データ処理シート No. 2'!N7:Q7)</f>
        <v>1</v>
      </c>
      <c r="F6" s="103">
        <f>AVERAGE('データ処理シート No. 2'!R7:U7)</f>
        <v>1</v>
      </c>
      <c r="H6" s="89">
        <v>2</v>
      </c>
      <c r="I6" s="110">
        <f>SUM('データ処理シート No. 2'!AB68,'データ処理シート No. 2'!Z68,'データ処理シート No. 2'!X68,'データ処理シート No. 2'!V68)</f>
        <v>147.15407690962206</v>
      </c>
    </row>
    <row r="7" spans="1:9" x14ac:dyDescent="0.15">
      <c r="A7" s="49">
        <v>2</v>
      </c>
      <c r="B7" s="103">
        <f>AVERAGE('データ処理シート No. 2'!B8:E8)</f>
        <v>0.9473618323798727</v>
      </c>
      <c r="C7" s="105">
        <f>AVERAGE('データ処理シート No. 2'!F8:I8)</f>
        <v>0.96850166137213511</v>
      </c>
      <c r="D7" s="103">
        <f>AVERAGE('データ処理シート No. 2'!J8:M8)</f>
        <v>0.96935849783103389</v>
      </c>
      <c r="E7" s="105">
        <f>AVERAGE('データ処理シート No. 2'!N8:Q8)</f>
        <v>0.97098453566484677</v>
      </c>
      <c r="F7" s="103">
        <f>AVERAGE('データ処理シート No. 2'!R8:U8)</f>
        <v>0.97012098258341151</v>
      </c>
      <c r="H7" s="88">
        <v>3</v>
      </c>
      <c r="I7" s="108">
        <f>SUM('データ処理シート No. 2'!AJ68,'データ処理シート No. 2'!AH68,'データ処理シート No. 2'!AF68,'データ処理シート No. 2'!AD68)</f>
        <v>81.216368474193345</v>
      </c>
    </row>
    <row r="8" spans="1:9" x14ac:dyDescent="0.15">
      <c r="A8" s="49">
        <v>4</v>
      </c>
      <c r="B8" s="103">
        <f>AVERAGE('データ処理シート No. 2'!B9:E9)</f>
        <v>0.92958460304345514</v>
      </c>
      <c r="C8" s="105">
        <f>AVERAGE('データ処理シート No. 2'!F9:I9)</f>
        <v>0.96891896609522843</v>
      </c>
      <c r="D8" s="103">
        <f>AVERAGE('データ処理シート No. 2'!J9:M9)</f>
        <v>0.96874887715875191</v>
      </c>
      <c r="E8" s="105">
        <f>AVERAGE('データ処理シート No. 2'!N9:Q9)</f>
        <v>0.9719468119236867</v>
      </c>
      <c r="F8" s="103">
        <f>AVERAGE('データ処理シート No. 2'!R9:U9)</f>
        <v>0.97130511742987125</v>
      </c>
      <c r="H8" s="88">
        <v>4</v>
      </c>
      <c r="I8" s="108">
        <f>SUM('データ処理シート No. 2'!AR68,'データ処理シート No. 2'!AP68,'データ処理シート No. 2'!AN68,'データ処理シート No. 2'!AL68)</f>
        <v>82.757357639608017</v>
      </c>
    </row>
    <row r="9" spans="1:9" x14ac:dyDescent="0.15">
      <c r="A9" s="49">
        <v>6</v>
      </c>
      <c r="B9" s="103">
        <f>AVERAGE('データ処理シート No. 2'!B10:E10)</f>
        <v>0.90520874650015593</v>
      </c>
      <c r="C9" s="105">
        <f>AVERAGE('データ処理シート No. 2'!F10:I10)</f>
        <v>0.96741393504133855</v>
      </c>
      <c r="D9" s="103">
        <f>AVERAGE('データ処理シート No. 2'!J10:M10)</f>
        <v>0.96943069974600626</v>
      </c>
      <c r="E9" s="105">
        <f>AVERAGE('データ処理シート No. 2'!N10:Q10)</f>
        <v>0.97260733589080228</v>
      </c>
      <c r="F9" s="103">
        <f>AVERAGE('データ処理シート No. 2'!R10:U10)</f>
        <v>0.97259048424419614</v>
      </c>
      <c r="H9" s="88">
        <v>5</v>
      </c>
      <c r="I9" s="108">
        <f>SUM('データ処理シート No. 2'!AZ68,'データ処理シート No. 2'!AX68,'データ処理シート No. 2'!AV68,'データ処理シート No. 2'!AT68)</f>
        <v>82.390915694606974</v>
      </c>
    </row>
    <row r="10" spans="1:9" x14ac:dyDescent="0.15">
      <c r="A10" s="49">
        <v>8</v>
      </c>
      <c r="B10" s="103">
        <f>AVERAGE('データ処理シート No. 2'!B11:E11)</f>
        <v>0.87233527529634092</v>
      </c>
      <c r="C10" s="105">
        <f>AVERAGE('データ処理シート No. 2'!F11:I11)</f>
        <v>0.96792161836455226</v>
      </c>
      <c r="D10" s="103">
        <f>AVERAGE('データ処理シート No. 2'!J11:M11)</f>
        <v>0.96940104535455218</v>
      </c>
      <c r="E10" s="105">
        <f>AVERAGE('データ処理シート No. 2'!N11:Q11)</f>
        <v>0.97056217956461188</v>
      </c>
      <c r="F10" s="103">
        <f>AVERAGE('データ処理シート No. 2'!R11:U11)</f>
        <v>0.97126232401159662</v>
      </c>
      <c r="H10" s="52">
        <v>6</v>
      </c>
      <c r="I10" s="109">
        <f>SUM('データ処理シート No. 2'!BH68,'データ処理シート No. 2'!BF68,'データ処理シート No. 2'!BD68,'データ処理シート No. 2'!BB68)</f>
        <v>104.44781611578222</v>
      </c>
    </row>
    <row r="11" spans="1:9" x14ac:dyDescent="0.15">
      <c r="A11" s="49">
        <v>10</v>
      </c>
      <c r="B11" s="103">
        <f>AVERAGE('データ処理シート No. 2'!B12:E12)</f>
        <v>0.83339938225014309</v>
      </c>
      <c r="C11" s="105">
        <f>AVERAGE('データ処理シート No. 2'!F12:I12)</f>
        <v>0.9650229768253481</v>
      </c>
      <c r="D11" s="103">
        <f>AVERAGE('データ処理シート No. 2'!J12:M12)</f>
        <v>0.96919377000612128</v>
      </c>
      <c r="E11" s="105">
        <f>AVERAGE('データ処理シート No. 2'!N12:Q12)</f>
        <v>0.97107176018797992</v>
      </c>
      <c r="F11" s="103">
        <f>AVERAGE('データ処理シート No. 2'!R12:U12)</f>
        <v>0.9706952747682096</v>
      </c>
      <c r="H11" s="88">
        <v>7</v>
      </c>
      <c r="I11" s="108">
        <f>SUM('データ処理シート No. 2'!BI68,'データ処理シート No. 2'!BG68,'データ処理シート No. 2'!BE68,'データ処理シート No. 2'!BC68)</f>
        <v>93.632317673455944</v>
      </c>
    </row>
    <row r="12" spans="1:9" x14ac:dyDescent="0.15">
      <c r="A12" s="49">
        <v>12</v>
      </c>
      <c r="B12" s="103">
        <f>AVERAGE('データ処理シート No. 2'!B13:E13)</f>
        <v>0.78735547851830034</v>
      </c>
      <c r="C12" s="105">
        <f>AVERAGE('データ処理シート No. 2'!F13:I13)</f>
        <v>0.95781390308223124</v>
      </c>
      <c r="D12" s="103">
        <f>AVERAGE('データ処理シート No. 2'!J13:M13)</f>
        <v>0.96983861626848511</v>
      </c>
      <c r="E12" s="105">
        <f>AVERAGE('データ処理シート No. 2'!N13:Q13)</f>
        <v>0.97030159976065389</v>
      </c>
      <c r="F12" s="103">
        <f>AVERAGE('データ処理シート No. 2'!R13:U13)</f>
        <v>0.97139319009972014</v>
      </c>
      <c r="H12" s="88">
        <v>8</v>
      </c>
      <c r="I12" s="108">
        <f>SUM('データ処理シート No. 2'!BA68,'データ処理シート No. 2'!AY68,'データ処理シート No. 2'!AW68,'データ処理シート No. 2'!AU68)</f>
        <v>83.457407264672682</v>
      </c>
    </row>
    <row r="13" spans="1:9" x14ac:dyDescent="0.15">
      <c r="A13" s="49">
        <v>14</v>
      </c>
      <c r="B13" s="103">
        <f>AVERAGE('データ処理シート No. 2'!B14:E14)</f>
        <v>0.73686486055013001</v>
      </c>
      <c r="C13" s="105">
        <f>AVERAGE('データ処理シート No. 2'!F14:I14)</f>
        <v>0.93945524263897706</v>
      </c>
      <c r="D13" s="103">
        <f>AVERAGE('データ処理シート No. 2'!J14:M14)</f>
        <v>0.96765638644575391</v>
      </c>
      <c r="E13" s="105">
        <f>AVERAGE('データ処理シート No. 2'!N14:Q14)</f>
        <v>0.97141486817853095</v>
      </c>
      <c r="F13" s="103">
        <f>AVERAGE('データ処理シート No. 2'!R14:U14)</f>
        <v>0.97101451156669227</v>
      </c>
      <c r="H13" s="88">
        <v>9</v>
      </c>
      <c r="I13" s="108">
        <f>SUM('データ処理シート No. 2'!AS68,'データ処理シート No. 2'!AQ68,'データ処理シート No. 2'!AO68,'データ処理シート No. 2'!AM68)</f>
        <v>81.410698583288621</v>
      </c>
    </row>
    <row r="14" spans="1:9" x14ac:dyDescent="0.15">
      <c r="A14" s="49">
        <v>16</v>
      </c>
      <c r="B14" s="103">
        <f>AVERAGE('データ処理シート No. 2'!B15:E15)</f>
        <v>0.68260869754807685</v>
      </c>
      <c r="C14" s="105">
        <f>AVERAGE('データ処理シート No. 2'!F15:I15)</f>
        <v>0.91071294850457174</v>
      </c>
      <c r="D14" s="103">
        <f>AVERAGE('データ処理シート No. 2'!J15:M15)</f>
        <v>0.96734934701587827</v>
      </c>
      <c r="E14" s="105">
        <f>AVERAGE('データ処理シート No. 2'!N15:Q15)</f>
        <v>0.97107395622904091</v>
      </c>
      <c r="F14" s="103">
        <f>AVERAGE('データ処理シート No. 2'!R15:U15)</f>
        <v>0.97053030220519121</v>
      </c>
      <c r="H14" s="88">
        <v>10</v>
      </c>
      <c r="I14" s="108">
        <f>SUM('データ処理シート No. 2'!AK68,'データ処理シート No. 2'!AI68,'データ処理シート No. 2'!AG68,'データ処理シート No. 2'!AE68)</f>
        <v>81.076531268279055</v>
      </c>
    </row>
    <row r="15" spans="1:9" x14ac:dyDescent="0.15">
      <c r="A15" s="49">
        <v>18</v>
      </c>
      <c r="B15" s="103">
        <f>AVERAGE('データ処理シート No. 2'!B16:E16)</f>
        <v>0.62734125458665935</v>
      </c>
      <c r="C15" s="105">
        <f>AVERAGE('データ処理シート No. 2'!F16:I16)</f>
        <v>0.87264130007781715</v>
      </c>
      <c r="D15" s="103">
        <f>AVERAGE('データ処理シート No. 2'!J16:M16)</f>
        <v>0.96262398794604631</v>
      </c>
      <c r="E15" s="105">
        <f>AVERAGE('データ処理シート No. 2'!N16:Q16)</f>
        <v>0.96917574534869955</v>
      </c>
      <c r="F15" s="103">
        <f>AVERAGE('データ処理シート No. 2'!R16:U16)</f>
        <v>0.9699165661875947</v>
      </c>
      <c r="H15" s="52">
        <v>11</v>
      </c>
      <c r="I15" s="109">
        <f>SUM('データ処理シート No. 2'!AC68,'データ処理シート No. 2'!AA68,'データ処理シート No. 2'!Y68,'データ処理シート No. 2'!W68)</f>
        <v>144.2457589275059</v>
      </c>
    </row>
    <row r="16" spans="1:9" x14ac:dyDescent="0.15">
      <c r="A16" s="49">
        <v>20</v>
      </c>
      <c r="B16" s="103">
        <f>AVERAGE('データ処理シート No. 2'!B17:E17)</f>
        <v>0.56992483058923504</v>
      </c>
      <c r="C16" s="105">
        <f>AVERAGE('データ処理シート No. 2'!F17:I17)</f>
        <v>0.82650306125354911</v>
      </c>
      <c r="D16" s="103">
        <f>AVERAGE('データ処理シート No. 2'!J17:M17)</f>
        <v>0.9534591005806623</v>
      </c>
      <c r="E16" s="105">
        <f>AVERAGE('データ処理シート No. 2'!N17:Q17)</f>
        <v>0.96949487668401313</v>
      </c>
      <c r="F16" s="103">
        <f>AVERAGE('データ処理シート No. 2'!R17:U17)</f>
        <v>0.96859350258891241</v>
      </c>
    </row>
    <row r="17" spans="1:9" x14ac:dyDescent="0.15">
      <c r="A17" s="49">
        <v>22</v>
      </c>
      <c r="B17" s="103">
        <f>AVERAGE('データ処理シート No. 2'!B18:E18)</f>
        <v>0.5137438887959539</v>
      </c>
      <c r="C17" s="105">
        <f>AVERAGE('データ処理シート No. 2'!F18:I18)</f>
        <v>0.77291996742962543</v>
      </c>
      <c r="D17" s="103">
        <f>AVERAGE('データ処理シート No. 2'!J18:M18)</f>
        <v>0.92630954056914538</v>
      </c>
      <c r="E17" s="105">
        <f>AVERAGE('データ処理シート No. 2'!N18:Q18)</f>
        <v>0.96907269448161837</v>
      </c>
      <c r="F17" s="103">
        <f>AVERAGE('データ処理シート No. 2'!R18:U18)</f>
        <v>0.96942136401325252</v>
      </c>
      <c r="H17" s="1" t="s">
        <v>82</v>
      </c>
    </row>
    <row r="18" spans="1:9" x14ac:dyDescent="0.15">
      <c r="A18" s="49">
        <v>24</v>
      </c>
      <c r="B18" s="103">
        <f>AVERAGE('データ処理シート No. 2'!B19:E19)</f>
        <v>0.45919894632123093</v>
      </c>
      <c r="C18" s="105">
        <f>AVERAGE('データ処理シート No. 2'!F19:I19)</f>
        <v>0.71871648279029965</v>
      </c>
      <c r="D18" s="103">
        <f>AVERAGE('データ処理シート No. 2'!J19:M19)</f>
        <v>0.88795956382202945</v>
      </c>
      <c r="E18" s="105">
        <f>AVERAGE('データ処理シート No. 2'!N19:Q19)</f>
        <v>0.9692339956496947</v>
      </c>
      <c r="F18" s="103">
        <f>AVERAGE('データ処理シート No. 2'!R19:U19)</f>
        <v>0.96922809134245802</v>
      </c>
      <c r="H18" t="s">
        <v>7</v>
      </c>
    </row>
    <row r="19" spans="1:9" x14ac:dyDescent="0.15">
      <c r="A19" s="49">
        <v>26</v>
      </c>
      <c r="B19" s="103">
        <f>AVERAGE('データ処理シート No. 2'!B20:E20)</f>
        <v>0.40656214687474423</v>
      </c>
      <c r="C19" s="105">
        <f>AVERAGE('データ処理シート No. 2'!F20:I20)</f>
        <v>0.66345175018614788</v>
      </c>
      <c r="D19" s="103">
        <f>AVERAGE('データ処理シート No. 2'!J20:M20)</f>
        <v>0.83740776588129018</v>
      </c>
      <c r="E19" s="105">
        <f>AVERAGE('データ処理シート No. 2'!N20:Q20)</f>
        <v>0.96783595351244489</v>
      </c>
      <c r="F19" s="103">
        <f>AVERAGE('データ処理シート No. 2'!R20:U20)</f>
        <v>0.96790947260237559</v>
      </c>
      <c r="H19" s="84"/>
      <c r="I19" s="25" t="s">
        <v>83</v>
      </c>
    </row>
    <row r="20" spans="1:9" x14ac:dyDescent="0.15">
      <c r="A20" s="49">
        <v>28</v>
      </c>
      <c r="B20" s="103">
        <f>AVERAGE('データ処理シート No. 2'!B21:E21)</f>
        <v>0.3578303360915126</v>
      </c>
      <c r="C20" s="105">
        <f>AVERAGE('データ処理シート No. 2'!F21:I21)</f>
        <v>0.60697165234108041</v>
      </c>
      <c r="D20" s="103">
        <f>AVERAGE('データ処理シート No. 2'!J21:M21)</f>
        <v>0.78248043042954984</v>
      </c>
      <c r="E20" s="105">
        <f>AVERAGE('データ処理シート No. 2'!N21:Q21)</f>
        <v>0.96558593058621589</v>
      </c>
      <c r="F20" s="103">
        <f>AVERAGE('データ処理シート No. 2'!R21:U21)</f>
        <v>0.96767895748634614</v>
      </c>
      <c r="H20" s="88" t="s">
        <v>69</v>
      </c>
      <c r="I20" s="108">
        <f>SUM('データ処理シート No. 2'!B68:C68,'データ処理シート No. 2'!F68:G68,'データ処理シート No. 2'!J68:K68,'データ処理シート No. 2'!N68:O68,'データ処理シート No. 2'!R68:S68)</f>
        <v>362.97777365481039</v>
      </c>
    </row>
    <row r="21" spans="1:9" x14ac:dyDescent="0.15">
      <c r="A21" s="49">
        <v>30</v>
      </c>
      <c r="B21" s="103">
        <f>AVERAGE('データ処理シート No. 2'!B22:E22)</f>
        <v>0.31318158137666097</v>
      </c>
      <c r="C21" s="105">
        <f>AVERAGE('データ処理シート No. 2'!F22:I22)</f>
        <v>0.5503284069177663</v>
      </c>
      <c r="D21" s="103">
        <f>AVERAGE('データ処理シート No. 2'!J22:M22)</f>
        <v>0.72334289781691719</v>
      </c>
      <c r="E21" s="105">
        <f>AVERAGE('データ処理シート No. 2'!N22:Q22)</f>
        <v>0.96264614235472223</v>
      </c>
      <c r="F21" s="103">
        <f>AVERAGE('データ処理シート No. 2'!R22:U22)</f>
        <v>0.9678959527084211</v>
      </c>
      <c r="H21" s="88" t="s">
        <v>68</v>
      </c>
      <c r="I21" s="108">
        <f>SUM('データ処理シート No. 2'!AC68,'データ処理シート No. 2'!V68,'データ処理シート No. 2'!AK68,'データ処理シート No. 2'!AD68,'データ処理シート No. 2'!AS68,'データ処理シート No. 2'!AL68,'データ処理シート No. 2'!BA68,'データ処理シート No. 2'!AT68,'データ処理シート No. 2'!BI68,'データ処理シート No. 2'!BB68)</f>
        <v>249.78141705468218</v>
      </c>
    </row>
    <row r="22" spans="1:9" x14ac:dyDescent="0.15">
      <c r="A22" s="49">
        <v>32</v>
      </c>
      <c r="B22" s="103">
        <f>AVERAGE('データ処理シート No. 2'!B23:E23)</f>
        <v>0.27222645625635689</v>
      </c>
      <c r="C22" s="105">
        <f>AVERAGE('データ処理シート No. 2'!F23:I23)</f>
        <v>0.49550556145884928</v>
      </c>
      <c r="D22" s="103">
        <f>AVERAGE('データ処理シート No. 2'!J23:M23)</f>
        <v>0.66178127676509269</v>
      </c>
      <c r="E22" s="105">
        <f>AVERAGE('データ処理シート No. 2'!N23:Q23)</f>
        <v>0.94902903191956733</v>
      </c>
      <c r="F22" s="103">
        <f>AVERAGE('データ処理シート No. 2'!R23:U23)</f>
        <v>0.9687358321071492</v>
      </c>
      <c r="H22" s="88" t="s">
        <v>70</v>
      </c>
      <c r="I22" s="108">
        <f>SUM('データ処理シート No. 2'!AA68,'データ処理シート No. 2'!X68,'データ処理シート No. 2'!AI68,'データ処理シート No. 2'!AF68,'データ処理シート No. 2'!AQ68,'データ処理シート No. 2'!AN68,'データ処理シート No. 2'!AY68,'データ処理シート No. 2'!AV68,'データ処理シート No. 2'!BG68,'データ処理シート No. 2'!BD68)</f>
        <v>236.01292944886683</v>
      </c>
    </row>
    <row r="23" spans="1:9" x14ac:dyDescent="0.15">
      <c r="A23" s="49">
        <v>34</v>
      </c>
      <c r="B23" s="103">
        <f>AVERAGE('データ処理シート No. 2'!B24:E24)</f>
        <v>0.23524278473311844</v>
      </c>
      <c r="C23" s="105">
        <f>AVERAGE('データ処理シート No. 2'!F24:I24)</f>
        <v>0.44365511891898884</v>
      </c>
      <c r="D23" s="103">
        <f>AVERAGE('データ処理シート No. 2'!J24:M24)</f>
        <v>0.6011949966160306</v>
      </c>
      <c r="E23" s="105">
        <f>AVERAGE('データ処理シート No. 2'!N24:Q24)</f>
        <v>0.91465055195731759</v>
      </c>
      <c r="F23" s="103">
        <f>AVERAGE('データ処理シート No. 2'!R24:U24)</f>
        <v>0.96790425666319524</v>
      </c>
      <c r="H23" s="89" t="s">
        <v>71</v>
      </c>
      <c r="I23" s="110">
        <f>SUM('データ処理シート No. 2'!Z68,'データ処理シート No. 2'!Y68,'データ処理シート No. 2'!AH68,'データ処理シート No. 2'!AG68,'データ処理シート No. 2'!AP68,'データ処理シート No. 2'!AO68,'データ処理シート No. 2'!AX68,'データ処理シート No. 2'!AW68,'データ処理シート No. 2'!BF68,'データ処理シート No. 2'!BE68)</f>
        <v>237.62595421974461</v>
      </c>
    </row>
    <row r="24" spans="1:9" x14ac:dyDescent="0.15">
      <c r="A24" s="49">
        <v>36</v>
      </c>
      <c r="B24" s="103">
        <f>AVERAGE('データ処理シート No. 2'!B25:E25)</f>
        <v>0.20311594686236512</v>
      </c>
      <c r="C24" s="105">
        <f>AVERAGE('データ処理シート No. 2'!F25:I25)</f>
        <v>0.39468644508083117</v>
      </c>
      <c r="D24" s="103">
        <f>AVERAGE('データ処理シート No. 2'!J25:M25)</f>
        <v>0.54177787018586687</v>
      </c>
      <c r="E24" s="105">
        <f>AVERAGE('データ処理シート No. 2'!N25:Q25)</f>
        <v>0.86132214767684434</v>
      </c>
      <c r="F24" s="103">
        <f>AVERAGE('データ処理シート No. 2'!R25:U25)</f>
        <v>0.96695302624283352</v>
      </c>
      <c r="H24" s="88" t="s">
        <v>72</v>
      </c>
      <c r="I24" s="108">
        <f>SUM('データ処理シート No. 2'!AB68,'データ処理シート No. 2'!W68,'データ処理シート No. 2'!AJ68,'データ処理シート No. 2'!AE68,'データ処理シート No. 2'!AR68,'データ処理シート No. 2'!AM68,'データ処理シート No. 2'!AZ68,'データ処理シート No. 2'!AU68,'データ処理シート No. 2'!BH68,'データ処理シート No. 2'!BC68)</f>
        <v>258.36894782772117</v>
      </c>
    </row>
    <row r="25" spans="1:9" x14ac:dyDescent="0.15">
      <c r="A25" s="49">
        <v>38</v>
      </c>
      <c r="B25" s="103">
        <f>AVERAGE('データ処理シート No. 2'!B26:E26)</f>
        <v>0.17499940941443543</v>
      </c>
      <c r="C25" s="105">
        <f>AVERAGE('データ処理シート No. 2'!F26:I26)</f>
        <v>0.34984012907711837</v>
      </c>
      <c r="D25" s="103">
        <f>AVERAGE('データ処理シート No. 2'!J26:M26)</f>
        <v>0.48501413086531397</v>
      </c>
      <c r="E25" s="105">
        <f>AVERAGE('データ処理シート No. 2'!N26:Q26)</f>
        <v>0.79957822266416301</v>
      </c>
      <c r="F25" s="103">
        <f>AVERAGE('データ処理シート No. 2'!R26:U26)</f>
        <v>0.9672343225376312</v>
      </c>
      <c r="H25" s="52" t="s">
        <v>73</v>
      </c>
      <c r="I25" s="109">
        <f>SUM('データ処理シート No. 2'!D68:E68,'データ処理シート No. 2'!H68:I68,'データ処理シート No. 2'!L68:M68,'データ処理シート No. 2'!P68:Q68,'データ処理シート No. 2'!T68:U68)</f>
        <v>363.88711491926637</v>
      </c>
    </row>
    <row r="26" spans="1:9" x14ac:dyDescent="0.15">
      <c r="A26" s="49">
        <v>40</v>
      </c>
      <c r="B26" s="103">
        <f>AVERAGE('データ処理シート No. 2'!B27:E27)</f>
        <v>0.151093666271403</v>
      </c>
      <c r="C26" s="105">
        <f>AVERAGE('データ処理シート No. 2'!F27:I27)</f>
        <v>0.30790066415613648</v>
      </c>
      <c r="D26" s="103">
        <f>AVERAGE('データ処理シート No. 2'!J27:M27)</f>
        <v>0.43142807348089396</v>
      </c>
      <c r="E26" s="105">
        <f>AVERAGE('データ処理シート No. 2'!N27:Q27)</f>
        <v>0.73185969711940024</v>
      </c>
      <c r="F26" s="103">
        <f>AVERAGE('データ処理シート No. 2'!R27:U27)</f>
        <v>0.96714117249451637</v>
      </c>
    </row>
    <row r="27" spans="1:9" x14ac:dyDescent="0.15">
      <c r="A27" s="49">
        <v>42</v>
      </c>
      <c r="B27" s="103">
        <f>AVERAGE('データ処理シート No. 2'!B28:E28)</f>
        <v>0.13028321004831633</v>
      </c>
      <c r="C27" s="105">
        <f>AVERAGE('データ処理シート No. 2'!F28:I28)</f>
        <v>0.2701343294035175</v>
      </c>
      <c r="D27" s="103">
        <f>AVERAGE('データ処理シート No. 2'!J28:M28)</f>
        <v>0.38122461458632356</v>
      </c>
      <c r="E27" s="105">
        <f>AVERAGE('データ処理シート No. 2'!N28:Q28)</f>
        <v>0.66165872042957896</v>
      </c>
      <c r="F27" s="103">
        <f>AVERAGE('データ処理シート No. 2'!R28:U28)</f>
        <v>0.9652981507416174</v>
      </c>
    </row>
    <row r="28" spans="1:9" x14ac:dyDescent="0.15">
      <c r="A28" s="49">
        <v>44</v>
      </c>
      <c r="B28" s="103">
        <f>AVERAGE('データ処理シート No. 2'!B29:E29)</f>
        <v>0.11317566836152371</v>
      </c>
      <c r="C28" s="105">
        <f>AVERAGE('データ処理シート No. 2'!F29:I29)</f>
        <v>0.23679382675903674</v>
      </c>
      <c r="D28" s="103">
        <f>AVERAGE('データ処理シート No. 2'!J29:M29)</f>
        <v>0.33479807540574114</v>
      </c>
      <c r="E28" s="105">
        <f>AVERAGE('データ処理シート No. 2'!N29:Q29)</f>
        <v>0.59346047184509465</v>
      </c>
      <c r="F28" s="103">
        <f>AVERAGE('データ処理シート No. 2'!R29:U29)</f>
        <v>0.96543721505602109</v>
      </c>
    </row>
    <row r="29" spans="1:9" x14ac:dyDescent="0.15">
      <c r="A29" s="49">
        <v>46</v>
      </c>
      <c r="B29" s="103">
        <f>AVERAGE('データ処理シート No. 2'!B30:E30)</f>
        <v>9.8984495369812991E-2</v>
      </c>
      <c r="C29" s="105">
        <f>AVERAGE('データ処理シート No. 2'!F30:I30)</f>
        <v>0.2068153173165525</v>
      </c>
      <c r="D29" s="103">
        <f>AVERAGE('データ処理シート No. 2'!J30:M30)</f>
        <v>0.29410512155970658</v>
      </c>
      <c r="E29" s="105">
        <f>AVERAGE('データ処理シート No. 2'!N30:Q30)</f>
        <v>0.52675064604285737</v>
      </c>
      <c r="F29" s="103">
        <f>AVERAGE('データ処理シート No. 2'!R30:U30)</f>
        <v>0.96412912344915225</v>
      </c>
    </row>
    <row r="30" spans="1:9" x14ac:dyDescent="0.15">
      <c r="A30" s="49">
        <v>48</v>
      </c>
      <c r="B30" s="103">
        <f>AVERAGE('データ処理シート No. 2'!B31:E31)</f>
        <v>8.7190362930575721E-2</v>
      </c>
      <c r="C30" s="105">
        <f>AVERAGE('データ処理シート No. 2'!F31:I31)</f>
        <v>0.18056688344018984</v>
      </c>
      <c r="D30" s="103">
        <f>AVERAGE('データ処理シート No. 2'!J31:M31)</f>
        <v>0.25706409904767913</v>
      </c>
      <c r="E30" s="105">
        <f>AVERAGE('データ処理シート No. 2'!N31:Q31)</f>
        <v>0.46498614512089081</v>
      </c>
      <c r="F30" s="103">
        <f>AVERAGE('データ処理シート No. 2'!R31:U31)</f>
        <v>0.9624462225366649</v>
      </c>
    </row>
    <row r="31" spans="1:9" x14ac:dyDescent="0.15">
      <c r="A31" s="49">
        <v>50</v>
      </c>
      <c r="B31" s="103">
        <f>AVERAGE('データ処理シート No. 2'!B32:E32)</f>
        <v>7.7629387500459293E-2</v>
      </c>
      <c r="C31" s="105">
        <f>AVERAGE('データ処理シート No. 2'!F32:I32)</f>
        <v>0.15777048920843945</v>
      </c>
      <c r="D31" s="103">
        <f>AVERAGE('データ処理シート No. 2'!J32:M32)</f>
        <v>0.22419146719655472</v>
      </c>
      <c r="E31" s="105">
        <f>AVERAGE('データ処理シート No. 2'!N32:Q32)</f>
        <v>0.40783679837819642</v>
      </c>
      <c r="F31" s="103">
        <f>AVERAGE('データ処理シート No. 2'!R32:U32)</f>
        <v>0.95824056724266904</v>
      </c>
    </row>
    <row r="32" spans="1:9" x14ac:dyDescent="0.15">
      <c r="A32" s="49">
        <v>52</v>
      </c>
      <c r="B32" s="103">
        <f>AVERAGE('データ処理シート No. 2'!B33:E33)</f>
        <v>6.9932129267494453E-2</v>
      </c>
      <c r="C32" s="105">
        <f>AVERAGE('データ処理シート No. 2'!F33:I33)</f>
        <v>0.13823622208943889</v>
      </c>
      <c r="D32" s="103">
        <f>AVERAGE('データ処理シート No. 2'!J33:M33)</f>
        <v>0.19571742325900188</v>
      </c>
      <c r="E32" s="105">
        <f>AVERAGE('データ処理シート No. 2'!N33:Q33)</f>
        <v>0.35569525487193365</v>
      </c>
      <c r="F32" s="103">
        <f>AVERAGE('データ処理シート No. 2'!R33:U33)</f>
        <v>0.93589395767422401</v>
      </c>
    </row>
    <row r="33" spans="1:6" x14ac:dyDescent="0.15">
      <c r="A33" s="49">
        <v>54</v>
      </c>
      <c r="B33" s="103">
        <f>AVERAGE('データ処理シート No. 2'!B34:E34)</f>
        <v>6.3669068957995609E-2</v>
      </c>
      <c r="C33" s="105">
        <f>AVERAGE('データ処理シート No. 2'!F34:I34)</f>
        <v>0.12158388279919063</v>
      </c>
      <c r="D33" s="103">
        <f>AVERAGE('データ処理シート No. 2'!J34:M34)</f>
        <v>0.1705151127126609</v>
      </c>
      <c r="E33" s="105">
        <f>AVERAGE('データ処理シート No. 2'!N34:Q34)</f>
        <v>0.30820936537002086</v>
      </c>
      <c r="F33" s="103">
        <f>AVERAGE('データ処理シート No. 2'!R34:U34)</f>
        <v>0.88454326050050591</v>
      </c>
    </row>
    <row r="34" spans="1:6" x14ac:dyDescent="0.15">
      <c r="A34" s="49">
        <v>56</v>
      </c>
      <c r="B34" s="103">
        <f>AVERAGE('データ処理シート No. 2'!B35:E35)</f>
        <v>5.8862653101429845E-2</v>
      </c>
      <c r="C34" s="105">
        <f>AVERAGE('データ処理シート No. 2'!F35:I35)</f>
        <v>0.10752417232311171</v>
      </c>
      <c r="D34" s="103">
        <f>AVERAGE('データ処理シート No. 2'!J35:M35)</f>
        <v>0.14906549600171515</v>
      </c>
      <c r="E34" s="105">
        <f>AVERAGE('データ処理シート No. 2'!N35:Q35)</f>
        <v>0.26677754521692648</v>
      </c>
      <c r="F34" s="103">
        <f>AVERAGE('データ処理シート No. 2'!R35:U35)</f>
        <v>0.80864517622662224</v>
      </c>
    </row>
    <row r="35" spans="1:6" x14ac:dyDescent="0.15">
      <c r="A35" s="49">
        <v>58</v>
      </c>
      <c r="B35" s="103">
        <f>AVERAGE('データ処理シート No. 2'!B36:E36)</f>
        <v>5.4982609256215093E-2</v>
      </c>
      <c r="C35" s="105">
        <f>AVERAGE('データ処理シート No. 2'!F36:I36)</f>
        <v>9.5386132293201947E-2</v>
      </c>
      <c r="D35" s="103">
        <f>AVERAGE('データ処理シート No. 2'!J36:M36)</f>
        <v>0.1308469926080949</v>
      </c>
      <c r="E35" s="105">
        <f>AVERAGE('データ処理シート No. 2'!N36:Q36)</f>
        <v>0.2305668304326558</v>
      </c>
      <c r="F35" s="103">
        <f>AVERAGE('データ処理シート No. 2'!R36:U36)</f>
        <v>0.72082036792054793</v>
      </c>
    </row>
    <row r="36" spans="1:6" x14ac:dyDescent="0.15">
      <c r="A36" s="49">
        <v>60</v>
      </c>
      <c r="B36" s="103">
        <f>AVERAGE('データ処理シート No. 2'!B37:E37)</f>
        <v>5.1825365611459409E-2</v>
      </c>
      <c r="C36" s="105">
        <f>AVERAGE('データ処理シート No. 2'!F37:I37)</f>
        <v>8.5524040765093526E-2</v>
      </c>
      <c r="D36" s="103">
        <f>AVERAGE('データ処理シート No. 2'!J37:M37)</f>
        <v>0.11514061951047097</v>
      </c>
      <c r="E36" s="105">
        <f>AVERAGE('データ処理シート No. 2'!N37:Q37)</f>
        <v>0.19902013110743244</v>
      </c>
      <c r="F36" s="103">
        <f>AVERAGE('データ処理シート No. 2'!R37:U37)</f>
        <v>0.63011562056839765</v>
      </c>
    </row>
    <row r="37" spans="1:6" x14ac:dyDescent="0.15">
      <c r="A37" s="49">
        <v>62</v>
      </c>
      <c r="B37" s="103">
        <f>AVERAGE('データ処理シート No. 2'!B38:E38)</f>
        <v>4.951772268267416E-2</v>
      </c>
      <c r="C37" s="105">
        <f>AVERAGE('データ処理シート No. 2'!F38:I38)</f>
        <v>7.719173268467687E-2</v>
      </c>
      <c r="D37" s="103">
        <f>AVERAGE('データ処理シート No. 2'!J38:M38)</f>
        <v>0.10185373440150002</v>
      </c>
      <c r="E37" s="105">
        <f>AVERAGE('データ処理シート No. 2'!N38:Q38)</f>
        <v>0.1718854370113464</v>
      </c>
      <c r="F37" s="103">
        <f>AVERAGE('データ処理シート No. 2'!R38:U38)</f>
        <v>0.5410343542402295</v>
      </c>
    </row>
    <row r="38" spans="1:6" x14ac:dyDescent="0.15">
      <c r="A38" s="49">
        <v>64</v>
      </c>
      <c r="B38" s="103">
        <f>AVERAGE('データ処理シート No. 2'!B39:E39)</f>
        <v>4.7578284793463335E-2</v>
      </c>
      <c r="C38" s="105">
        <f>AVERAGE('データ処理シート No. 2'!F39:I39)</f>
        <v>7.0275302875407522E-2</v>
      </c>
      <c r="D38" s="103">
        <f>AVERAGE('データ処理シート No. 2'!J39:M39)</f>
        <v>9.0977342069304079E-2</v>
      </c>
      <c r="E38" s="105">
        <f>AVERAGE('データ処理シート No. 2'!N39:Q39)</f>
        <v>0.14878577895806311</v>
      </c>
      <c r="F38" s="103">
        <f>AVERAGE('データ処理シート No. 2'!R39:U39)</f>
        <v>0.45785111179633281</v>
      </c>
    </row>
    <row r="39" spans="1:6" x14ac:dyDescent="0.15">
      <c r="A39" s="49">
        <v>66</v>
      </c>
      <c r="B39" s="103">
        <f>AVERAGE('データ処理シート No. 2'!B40:E40)</f>
        <v>4.6132383821891186E-2</v>
      </c>
      <c r="C39" s="105">
        <f>AVERAGE('データ処理シート No. 2'!F40:I40)</f>
        <v>6.4724686941087614E-2</v>
      </c>
      <c r="D39" s="103">
        <f>AVERAGE('データ処理シート No. 2'!J40:M40)</f>
        <v>8.1696872378759111E-2</v>
      </c>
      <c r="E39" s="105">
        <f>AVERAGE('データ処理シート No. 2'!N40:Q40)</f>
        <v>0.12936381172335751</v>
      </c>
      <c r="F39" s="103">
        <f>AVERAGE('データ処理シート No. 2'!R40:U40)</f>
        <v>0.38328243774553494</v>
      </c>
    </row>
    <row r="40" spans="1:6" x14ac:dyDescent="0.15">
      <c r="A40" s="49">
        <v>68</v>
      </c>
      <c r="B40" s="103">
        <f>AVERAGE('データ処理シート No. 2'!B41:E41)</f>
        <v>4.5156191090457272E-2</v>
      </c>
      <c r="C40" s="105">
        <f>AVERAGE('データ処理シート No. 2'!F41:I41)</f>
        <v>6.0223278347725118E-2</v>
      </c>
      <c r="D40" s="103">
        <f>AVERAGE('データ処理シート No. 2'!J41:M41)</f>
        <v>7.4165890768660883E-2</v>
      </c>
      <c r="E40" s="105">
        <f>AVERAGE('データ処理シート No. 2'!N41:Q41)</f>
        <v>0.11303959812970198</v>
      </c>
      <c r="F40" s="103">
        <f>AVERAGE('データ処理シート No. 2'!R41:U41)</f>
        <v>0.31837483442565778</v>
      </c>
    </row>
    <row r="41" spans="1:6" x14ac:dyDescent="0.15">
      <c r="A41" s="49">
        <v>70</v>
      </c>
      <c r="B41" s="103">
        <f>AVERAGE('データ処理シート No. 2'!B42:E42)</f>
        <v>4.4180218884478047E-2</v>
      </c>
      <c r="C41" s="105">
        <f>AVERAGE('データ処理シート No. 2'!F42:I42)</f>
        <v>5.6531357514047503E-2</v>
      </c>
      <c r="D41" s="103">
        <f>AVERAGE('データ処理シート No. 2'!J42:M42)</f>
        <v>6.7903080789136691E-2</v>
      </c>
      <c r="E41" s="105">
        <f>AVERAGE('データ処理シート No. 2'!N42:Q42)</f>
        <v>9.9469988200031015E-2</v>
      </c>
      <c r="F41" s="103">
        <f>AVERAGE('データ処理シート No. 2'!R42:U42)</f>
        <v>0.26253810538380518</v>
      </c>
    </row>
    <row r="42" spans="1:6" x14ac:dyDescent="0.15">
      <c r="A42" s="49">
        <v>72</v>
      </c>
      <c r="B42" s="103">
        <f>AVERAGE('データ処理シート No. 2'!B43:E43)</f>
        <v>4.3698637551149014E-2</v>
      </c>
      <c r="C42" s="105">
        <f>AVERAGE('データ処理シート No. 2'!F43:I43)</f>
        <v>5.3547271413209294E-2</v>
      </c>
      <c r="D42" s="103">
        <f>AVERAGE('データ処理シート No. 2'!J43:M43)</f>
        <v>6.294680144020573E-2</v>
      </c>
      <c r="E42" s="105">
        <f>AVERAGE('データ処理シート No. 2'!N43:Q43)</f>
        <v>8.8431035865234375E-2</v>
      </c>
      <c r="F42" s="103">
        <f>AVERAGE('データ処理シート No. 2'!R43:U43)</f>
        <v>0.21637353961513361</v>
      </c>
    </row>
    <row r="43" spans="1:6" x14ac:dyDescent="0.15">
      <c r="A43" s="49">
        <v>74</v>
      </c>
      <c r="B43" s="103">
        <f>AVERAGE('データ処理シート No. 2'!B44:E44)</f>
        <v>4.3228851059032222E-2</v>
      </c>
      <c r="C43" s="105">
        <f>AVERAGE('データ処理シート No. 2'!F44:I44)</f>
        <v>5.1018450571184495E-2</v>
      </c>
      <c r="D43" s="103">
        <f>AVERAGE('データ処理シート No. 2'!J44:M44)</f>
        <v>5.8699164737534879E-2</v>
      </c>
      <c r="E43" s="105">
        <f>AVERAGE('データ処理シート No. 2'!N44:Q44)</f>
        <v>7.9048602309838123E-2</v>
      </c>
      <c r="F43" s="103">
        <f>AVERAGE('データ処理シート No. 2'!R44:U44)</f>
        <v>0.17789274039610947</v>
      </c>
    </row>
    <row r="44" spans="1:6" x14ac:dyDescent="0.15">
      <c r="A44" s="49">
        <v>76</v>
      </c>
      <c r="B44" s="103">
        <f>AVERAGE('データ処理シート No. 2'!B45:E45)</f>
        <v>4.2772512494809123E-2</v>
      </c>
      <c r="C44" s="105">
        <f>AVERAGE('データ処理シート No. 2'!F45:I45)</f>
        <v>4.9071450763362535E-2</v>
      </c>
      <c r="D44" s="103">
        <f>AVERAGE('データ処理シート No. 2'!J45:M45)</f>
        <v>5.5377435326878277E-2</v>
      </c>
      <c r="E44" s="105">
        <f>AVERAGE('データ処理シート No. 2'!N45:Q45)</f>
        <v>7.1512150740741756E-2</v>
      </c>
      <c r="F44" s="103">
        <f>AVERAGE('データ処理シート No. 2'!R45:U45)</f>
        <v>0.14741455102658063</v>
      </c>
    </row>
    <row r="45" spans="1:6" x14ac:dyDescent="0.15">
      <c r="A45" s="49">
        <v>78</v>
      </c>
      <c r="B45" s="103">
        <f>AVERAGE('データ処理シート No. 2'!B46:E46)</f>
        <v>4.2456161533175669E-2</v>
      </c>
      <c r="C45" s="105">
        <f>AVERAGE('データ処理シート No. 2'!F46:I46)</f>
        <v>4.7629858314262433E-2</v>
      </c>
      <c r="D45" s="103">
        <f>AVERAGE('データ処理シート No. 2'!J46:M46)</f>
        <v>5.2689683724888692E-2</v>
      </c>
      <c r="E45" s="105">
        <f>AVERAGE('データ処理シート No. 2'!N46:Q46)</f>
        <v>6.5667995663013512E-2</v>
      </c>
      <c r="F45" s="103">
        <f>AVERAGE('データ処理シート No. 2'!R46:U46)</f>
        <v>0.12270074599370155</v>
      </c>
    </row>
    <row r="46" spans="1:6" x14ac:dyDescent="0.15">
      <c r="A46" s="49">
        <v>80</v>
      </c>
      <c r="B46" s="103">
        <f>AVERAGE('データ処理シート No. 2'!B47:E47)</f>
        <v>4.2163972693467534E-2</v>
      </c>
      <c r="C46" s="105">
        <f>AVERAGE('データ処理シート No. 2'!F47:I47)</f>
        <v>4.6378129234776654E-2</v>
      </c>
      <c r="D46" s="103">
        <f>AVERAGE('データ処理シート No. 2'!J47:M47)</f>
        <v>5.0546664426939572E-2</v>
      </c>
      <c r="E46" s="105">
        <f>AVERAGE('データ処理シート No. 2'!N47:Q47)</f>
        <v>6.0546263206220696E-2</v>
      </c>
      <c r="F46" s="103">
        <f>AVERAGE('データ処理シート No. 2'!R47:U47)</f>
        <v>0.10326569875728429</v>
      </c>
    </row>
    <row r="47" spans="1:6" x14ac:dyDescent="0.15">
      <c r="A47" s="49">
        <v>82</v>
      </c>
      <c r="B47" s="103">
        <f>AVERAGE('データ処理シート No. 2'!B48:E48)</f>
        <v>4.2113267282499707E-2</v>
      </c>
      <c r="C47" s="105">
        <f>AVERAGE('データ処理シート No. 2'!F48:I48)</f>
        <v>4.5366755978803477E-2</v>
      </c>
      <c r="D47" s="103">
        <f>AVERAGE('データ処理シート No. 2'!J48:M48)</f>
        <v>4.8682751642635677E-2</v>
      </c>
      <c r="E47" s="105">
        <f>AVERAGE('データ処理シート No. 2'!N48:Q48)</f>
        <v>5.6638588656025952E-2</v>
      </c>
      <c r="F47" s="103">
        <f>AVERAGE('データ処理シート No. 2'!R48:U48)</f>
        <v>8.7900567735397173E-2</v>
      </c>
    </row>
    <row r="48" spans="1:6" x14ac:dyDescent="0.15">
      <c r="A48" s="49">
        <v>84</v>
      </c>
      <c r="B48" s="103">
        <f>AVERAGE('データ処理シート No. 2'!B49:E49)</f>
        <v>4.196151719412327E-2</v>
      </c>
      <c r="C48" s="105">
        <f>AVERAGE('データ処理シート No. 2'!F49:I49)</f>
        <v>4.4594948651737631E-2</v>
      </c>
      <c r="D48" s="103">
        <f>AVERAGE('データ処理シート No. 2'!J49:M49)</f>
        <v>4.7237656410186644E-2</v>
      </c>
      <c r="E48" s="105">
        <f>AVERAGE('データ処理シート No. 2'!N49:Q49)</f>
        <v>5.3439360930350323E-2</v>
      </c>
      <c r="F48" s="103">
        <f>AVERAGE('データ処理シート No. 2'!R49:U49)</f>
        <v>7.6326459847468733E-2</v>
      </c>
    </row>
    <row r="49" spans="1:6" x14ac:dyDescent="0.15">
      <c r="A49" s="49">
        <v>86</v>
      </c>
      <c r="B49" s="103">
        <f>AVERAGE('データ処理シート No. 2'!B50:E50)</f>
        <v>4.1784139999992649E-2</v>
      </c>
      <c r="C49" s="105">
        <f>AVERAGE('データ処理シート No. 2'!F50:I50)</f>
        <v>4.3823666747507012E-2</v>
      </c>
      <c r="D49" s="103">
        <f>AVERAGE('データ処理シート No. 2'!J50:M50)</f>
        <v>4.6134418813354859E-2</v>
      </c>
      <c r="E49" s="105">
        <f>AVERAGE('データ処理シート No. 2'!N50:Q50)</f>
        <v>5.0972521588156489E-2</v>
      </c>
      <c r="F49" s="103">
        <f>AVERAGE('データ処理シート No. 2'!R50:U50)</f>
        <v>6.7499722811671853E-2</v>
      </c>
    </row>
    <row r="50" spans="1:6" x14ac:dyDescent="0.15">
      <c r="A50" s="49">
        <v>88</v>
      </c>
      <c r="B50" s="103">
        <f>AVERAGE('データ処理シート No. 2'!B51:E51)</f>
        <v>4.1657065755237054E-2</v>
      </c>
      <c r="C50" s="105">
        <f>AVERAGE('データ処理シート No. 2'!F51:I51)</f>
        <v>4.3343361016014978E-2</v>
      </c>
      <c r="D50" s="103">
        <f>AVERAGE('データ処理シート No. 2'!J51:M51)</f>
        <v>4.5196064849165926E-2</v>
      </c>
      <c r="E50" s="105">
        <f>AVERAGE('データ処理シート No. 2'!N51:Q51)</f>
        <v>4.9000035164039647E-2</v>
      </c>
      <c r="F50" s="103">
        <f>AVERAGE('データ処理シート No. 2'!R51:U51)</f>
        <v>6.0911938189655512E-2</v>
      </c>
    </row>
    <row r="51" spans="1:6" x14ac:dyDescent="0.15">
      <c r="A51" s="49">
        <v>90</v>
      </c>
      <c r="B51" s="103">
        <f>AVERAGE('データ処理シート No. 2'!B52:E52)</f>
        <v>4.1555653417580621E-2</v>
      </c>
      <c r="C51" s="105">
        <f>AVERAGE('データ処理シート No. 2'!F52:I52)</f>
        <v>4.3065429993062898E-2</v>
      </c>
      <c r="D51" s="103">
        <f>AVERAGE('データ処理シート No. 2'!J52:M52)</f>
        <v>4.4511600659935542E-2</v>
      </c>
      <c r="E51" s="105">
        <f>AVERAGE('データ処理シート No. 2'!N52:Q52)</f>
        <v>4.736775616440534E-2</v>
      </c>
      <c r="F51" s="103">
        <f>AVERAGE('データ処理シート No. 2'!R52:U52)</f>
        <v>5.5799443909083327E-2</v>
      </c>
    </row>
    <row r="52" spans="1:6" x14ac:dyDescent="0.15">
      <c r="A52" s="49">
        <v>92</v>
      </c>
      <c r="B52" s="103">
        <f>AVERAGE('データ処理シート No. 2'!B53:E53)</f>
        <v>4.1542976264226289E-2</v>
      </c>
      <c r="C52" s="105">
        <f>AVERAGE('データ処理シート No. 2'!F53:I53)</f>
        <v>4.2837789966604492E-2</v>
      </c>
      <c r="D52" s="103">
        <f>AVERAGE('データ処理シート No. 2'!J53:M53)</f>
        <v>4.408047720195489E-2</v>
      </c>
      <c r="E52" s="105">
        <f>AVERAGE('データ処理シート No. 2'!N53:Q53)</f>
        <v>4.6127506720002043E-2</v>
      </c>
      <c r="F52" s="103">
        <f>AVERAGE('データ処理シート No. 2'!R53:U53)</f>
        <v>5.1742559204918714E-2</v>
      </c>
    </row>
    <row r="53" spans="1:6" x14ac:dyDescent="0.15">
      <c r="A53" s="49">
        <v>94</v>
      </c>
      <c r="B53" s="103">
        <f>AVERAGE('データ処理シート No. 2'!B54:E54)</f>
        <v>4.1517444949873146E-2</v>
      </c>
      <c r="C53" s="105">
        <f>AVERAGE('データ処理シート No. 2'!F54:I54)</f>
        <v>4.2534217298407569E-2</v>
      </c>
      <c r="D53" s="103">
        <f>AVERAGE('データ処理シート No. 2'!J54:M54)</f>
        <v>4.3624613627567928E-2</v>
      </c>
      <c r="E53" s="105">
        <f>AVERAGE('データ処理シート No. 2'!N54:Q54)</f>
        <v>4.5167617476755968E-2</v>
      </c>
      <c r="F53" s="103">
        <f>AVERAGE('データ処理シート No. 2'!R54:U54)</f>
        <v>4.9224475053772296E-2</v>
      </c>
    </row>
    <row r="54" spans="1:6" x14ac:dyDescent="0.15">
      <c r="A54" s="49">
        <v>96</v>
      </c>
      <c r="B54" s="103">
        <f>AVERAGE('データ処理シート No. 2'!B55:E55)</f>
        <v>4.1492590823732432E-2</v>
      </c>
      <c r="C54" s="105">
        <f>AVERAGE('データ処理シート No. 2'!F55:I55)</f>
        <v>4.2230582446290521E-2</v>
      </c>
      <c r="D54" s="103">
        <f>AVERAGE('データ処理シート No. 2'!J55:M55)</f>
        <v>4.3205264821751639E-2</v>
      </c>
      <c r="E54" s="105">
        <f>AVERAGE('データ処理シート No. 2'!N55:Q55)</f>
        <v>4.4319171392180841E-2</v>
      </c>
      <c r="F54" s="103">
        <f>AVERAGE('データ処理シート No. 2'!R55:U55)</f>
        <v>4.7101309454364519E-2</v>
      </c>
    </row>
    <row r="55" spans="1:6" x14ac:dyDescent="0.15">
      <c r="A55" s="49">
        <v>98</v>
      </c>
      <c r="B55" s="103">
        <f>AVERAGE('データ処理シート No. 2'!B56:E56)</f>
        <v>4.1441957153352048E-2</v>
      </c>
      <c r="C55" s="105">
        <f>AVERAGE('データ処理シート No. 2'!F56:I56)</f>
        <v>4.2053861591597491E-2</v>
      </c>
      <c r="D55" s="103">
        <f>AVERAGE('データ処理シート No. 2'!J56:M56)</f>
        <v>4.2939519188364944E-2</v>
      </c>
      <c r="E55" s="105">
        <f>AVERAGE('データ処理シート No. 2'!N56:Q56)</f>
        <v>4.3725981807884784E-2</v>
      </c>
      <c r="F55" s="103">
        <f>AVERAGE('データ処理シート No. 2'!R56:U56)</f>
        <v>4.5524924070514554E-2</v>
      </c>
    </row>
    <row r="56" spans="1:6" x14ac:dyDescent="0.15">
      <c r="A56" s="49">
        <v>100</v>
      </c>
      <c r="B56" s="103">
        <f>AVERAGE('データ処理シート No. 2'!B57:E57)</f>
        <v>4.1188029122118872E-2</v>
      </c>
      <c r="C56" s="105">
        <f>AVERAGE('データ処理シート No. 2'!F57:I57)</f>
        <v>4.204100652105882E-2</v>
      </c>
      <c r="D56" s="103">
        <f>AVERAGE('データ処理シート No. 2'!J57:M57)</f>
        <v>4.2698828280886544E-2</v>
      </c>
      <c r="E56" s="105">
        <f>AVERAGE('データ処理シート No. 2'!N57:Q57)</f>
        <v>4.3218061677183596E-2</v>
      </c>
      <c r="F56" s="103">
        <f>AVERAGE('データ処理シート No. 2'!R57:U57)</f>
        <v>4.4468763213454429E-2</v>
      </c>
    </row>
    <row r="57" spans="1:6" x14ac:dyDescent="0.15">
      <c r="A57" s="49">
        <v>102</v>
      </c>
      <c r="B57" s="103">
        <f>AVERAGE('データ処理シート No. 2'!B58:E58)</f>
        <v>4.1378327634018768E-2</v>
      </c>
      <c r="C57" s="105">
        <f>AVERAGE('データ処理シート No. 2'!F58:I58)</f>
        <v>4.181361865301015E-2</v>
      </c>
      <c r="D57" s="103">
        <f>AVERAGE('データ処理シート No. 2'!J58:M58)</f>
        <v>4.2432936501799988E-2</v>
      </c>
      <c r="E57" s="105">
        <f>AVERAGE('データ処理シート No. 2'!N58:Q58)</f>
        <v>4.287757254234062E-2</v>
      </c>
      <c r="F57" s="103">
        <f>AVERAGE('データ処理シート No. 2'!R58:U58)</f>
        <v>4.3642697984973243E-2</v>
      </c>
    </row>
    <row r="58" spans="1:6" x14ac:dyDescent="0.15">
      <c r="A58" s="49">
        <v>104</v>
      </c>
      <c r="B58" s="103">
        <f>AVERAGE('データ処理シート No. 2'!B59:E59)</f>
        <v>4.1340477658925151E-2</v>
      </c>
      <c r="C58" s="105">
        <f>AVERAGE('データ処理シート No. 2'!F59:I59)</f>
        <v>4.1788230411843014E-2</v>
      </c>
      <c r="D58" s="103">
        <f>AVERAGE('データ処理シート No. 2'!J59:M59)</f>
        <v>4.2229451901141017E-2</v>
      </c>
      <c r="E58" s="105">
        <f>AVERAGE('データ処理シート No. 2'!N59:Q59)</f>
        <v>4.2485101139108625E-2</v>
      </c>
      <c r="F58" s="103">
        <f>AVERAGE('データ処理シート No. 2'!R59:U59)</f>
        <v>4.3095647129178322E-2</v>
      </c>
    </row>
    <row r="59" spans="1:6" x14ac:dyDescent="0.15">
      <c r="A59" s="49">
        <v>106</v>
      </c>
      <c r="B59" s="103">
        <f>AVERAGE('データ処理シート No. 2'!B60:E60)</f>
        <v>4.1314517971768161E-2</v>
      </c>
      <c r="C59" s="105">
        <f>AVERAGE('データ処理シート No. 2'!F60:I60)</f>
        <v>4.1661702773286215E-2</v>
      </c>
      <c r="D59" s="103">
        <f>AVERAGE('データ処理シート No. 2'!J60:M60)</f>
        <v>4.2177991752708685E-2</v>
      </c>
      <c r="E59" s="105">
        <f>AVERAGE('データ処理シート No. 2'!N60:Q60)</f>
        <v>4.2345185357507378E-2</v>
      </c>
      <c r="F59" s="103">
        <f>AVERAGE('データ処理シート No. 2'!R60:U60)</f>
        <v>4.267612328156601E-2</v>
      </c>
    </row>
    <row r="60" spans="1:6" x14ac:dyDescent="0.15">
      <c r="A60" s="49">
        <v>108</v>
      </c>
      <c r="B60" s="103">
        <f>AVERAGE('データ処理シート No. 2'!B61:E61)</f>
        <v>4.1137636307211858E-2</v>
      </c>
      <c r="C60" s="105">
        <f>AVERAGE('データ処理シート No. 2'!F61:I61)</f>
        <v>4.1674514490883621E-2</v>
      </c>
      <c r="D60" s="103">
        <f>AVERAGE('データ処理シート No. 2'!J61:M61)</f>
        <v>4.2025642629200569E-2</v>
      </c>
      <c r="E60" s="105">
        <f>AVERAGE('データ処理シート No. 2'!N61:Q61)</f>
        <v>4.2155569593266926E-2</v>
      </c>
      <c r="F60" s="103">
        <f>AVERAGE('データ処理シート No. 2'!R61:U61)</f>
        <v>4.2294351607404801E-2</v>
      </c>
    </row>
    <row r="61" spans="1:6" x14ac:dyDescent="0.15">
      <c r="A61" s="49">
        <v>110</v>
      </c>
      <c r="B61" s="103">
        <f>AVERAGE('データ処理シート No. 2'!B62:E62)</f>
        <v>4.1150009169117277E-2</v>
      </c>
      <c r="C61" s="105">
        <f>AVERAGE('データ処理シート No. 2'!F62:I62)</f>
        <v>4.1598719671255419E-2</v>
      </c>
      <c r="D61" s="103">
        <f>AVERAGE('データ処理シート No. 2'!J62:M62)</f>
        <v>4.1937958301005072E-2</v>
      </c>
      <c r="E61" s="105">
        <f>AVERAGE('データ処理シート No. 2'!N62:Q62)</f>
        <v>4.1890249452418066E-2</v>
      </c>
      <c r="F61" s="103">
        <f>AVERAGE('データ処理シート No. 2'!R62:U62)</f>
        <v>4.2002351986253947E-2</v>
      </c>
    </row>
    <row r="62" spans="1:6" x14ac:dyDescent="0.15">
      <c r="A62" s="49">
        <v>112</v>
      </c>
      <c r="B62" s="103">
        <f>AVERAGE('データ処理シート No. 2'!B63:E63)</f>
        <v>4.1061447271664733E-2</v>
      </c>
      <c r="C62" s="105">
        <f>AVERAGE('データ処理シート No. 2'!F63:I63)</f>
        <v>4.1497285072979187E-2</v>
      </c>
      <c r="D62" s="103">
        <f>AVERAGE('データ処理シート No. 2'!J63:M63)</f>
        <v>4.1938239679329185E-2</v>
      </c>
      <c r="E62" s="105">
        <f>AVERAGE('データ処理シート No. 2'!N63:Q63)</f>
        <v>4.182712799522656E-2</v>
      </c>
      <c r="F62" s="103">
        <f>AVERAGE('データ処理シート No. 2'!R63:U63)</f>
        <v>4.1887777742184287E-2</v>
      </c>
    </row>
    <row r="63" spans="1:6" x14ac:dyDescent="0.15">
      <c r="A63" s="49">
        <v>114</v>
      </c>
      <c r="B63" s="103">
        <f>AVERAGE('データ処理シート No. 2'!B64:E64)</f>
        <v>4.1137227334227963E-2</v>
      </c>
      <c r="C63" s="105">
        <f>AVERAGE('データ処理シート No. 2'!F64:I64)</f>
        <v>4.1307675417906989E-2</v>
      </c>
      <c r="D63" s="103">
        <f>AVERAGE('データ処理シート No. 2'!J64:M64)</f>
        <v>4.1798160225333773E-2</v>
      </c>
      <c r="E63" s="105">
        <f>AVERAGE('データ処理シート No. 2'!N64:Q64)</f>
        <v>4.1776253507368064E-2</v>
      </c>
      <c r="F63" s="103">
        <f>AVERAGE('データ処理シート No. 2'!R64:U64)</f>
        <v>4.1697290228405313E-2</v>
      </c>
    </row>
    <row r="64" spans="1:6" x14ac:dyDescent="0.15">
      <c r="A64" s="49">
        <v>116</v>
      </c>
      <c r="B64" s="103">
        <f>AVERAGE('データ処理シート No. 2'!B65:E65)</f>
        <v>4.1200803582595022E-2</v>
      </c>
      <c r="C64" s="105">
        <f>AVERAGE('データ処理シート No. 2'!F65:I65)</f>
        <v>4.1345682506216189E-2</v>
      </c>
      <c r="D64" s="103">
        <f>AVERAGE('データ処理シート No. 2'!J65:M65)</f>
        <v>4.1734619420397925E-2</v>
      </c>
      <c r="E64" s="105">
        <f>AVERAGE('データ処理シート No. 2'!N65:Q65)</f>
        <v>4.1725427958521258E-2</v>
      </c>
      <c r="F64" s="103">
        <f>AVERAGE('データ処理シート No. 2'!R65:U65)</f>
        <v>4.1633690065578016E-2</v>
      </c>
    </row>
    <row r="65" spans="1:6" x14ac:dyDescent="0.15">
      <c r="A65" s="49">
        <v>118</v>
      </c>
      <c r="B65" s="103">
        <f>AVERAGE('データ処理シート No. 2'!B66:E66)</f>
        <v>4.1112371347689788E-2</v>
      </c>
      <c r="C65" s="105">
        <f>AVERAGE('データ処理シート No. 2'!F66:I66)</f>
        <v>4.1307759848752616E-2</v>
      </c>
      <c r="D65" s="103">
        <f>AVERAGE('データ処理シート No. 2'!J66:M66)</f>
        <v>4.1798385874705225E-2</v>
      </c>
      <c r="E65" s="105">
        <f>AVERAGE('データ処理シート No. 2'!N66:Q66)</f>
        <v>4.1536660515199587E-2</v>
      </c>
      <c r="F65" s="103">
        <f>AVERAGE('データ処理シート No. 2'!R66:U66)</f>
        <v>4.1506254435483281E-2</v>
      </c>
    </row>
    <row r="66" spans="1:6" x14ac:dyDescent="0.15">
      <c r="A66" s="50">
        <v>120</v>
      </c>
      <c r="B66" s="104">
        <f>AVERAGE('データ処理シート No. 2'!B67:E67)</f>
        <v>4.0947304509687754E-2</v>
      </c>
      <c r="C66" s="106">
        <f>AVERAGE('データ処理シート No. 2'!F67:I67)</f>
        <v>4.1333046998373917E-2</v>
      </c>
      <c r="D66" s="104">
        <f>AVERAGE('データ処理シート No. 2'!J67:M67)</f>
        <v>4.1760176671545773E-2</v>
      </c>
      <c r="E66" s="106">
        <f>AVERAGE('データ処理シート No. 2'!N67:Q67)</f>
        <v>4.1320954645999358E-2</v>
      </c>
      <c r="F66" s="104">
        <f>AVERAGE('データ処理シート No. 2'!R67:U67)</f>
        <v>4.1378824087710236E-2</v>
      </c>
    </row>
  </sheetData>
  <sheetProtection password="BD4D" sheet="1" objects="1" scenarios="1"/>
  <mergeCells count="3">
    <mergeCell ref="A4:A5"/>
    <mergeCell ref="B4:B5"/>
    <mergeCell ref="C4:F4"/>
  </mergeCells>
  <phoneticPr fontId="4"/>
  <pageMargins left="0.7" right="0.7" top="0.75" bottom="0.75" header="0.51200000000000001" footer="0.512000000000000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3:BI66"/>
  <sheetViews>
    <sheetView workbookViewId="0">
      <selection activeCell="B6" sqref="B6:BI66"/>
    </sheetView>
  </sheetViews>
  <sheetFormatPr baseColWidth="12" defaultColWidth="13" defaultRowHeight="14" x14ac:dyDescent="0.15"/>
  <cols>
    <col min="1" max="61" width="7.83203125" style="1" customWidth="1"/>
  </cols>
  <sheetData>
    <row r="3" spans="1:61" x14ac:dyDescent="0.15">
      <c r="A3" s="189"/>
      <c r="B3" s="189" t="s">
        <v>94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</row>
    <row r="4" spans="1:61" x14ac:dyDescent="0.15">
      <c r="A4" s="195" t="s">
        <v>95</v>
      </c>
      <c r="B4" s="208" t="s">
        <v>96</v>
      </c>
      <c r="C4" s="208" t="s">
        <v>97</v>
      </c>
      <c r="D4" s="208" t="s">
        <v>98</v>
      </c>
      <c r="E4" s="208" t="s">
        <v>99</v>
      </c>
      <c r="F4" s="208" t="s">
        <v>100</v>
      </c>
      <c r="G4" s="208" t="s">
        <v>101</v>
      </c>
      <c r="H4" s="208" t="s">
        <v>102</v>
      </c>
      <c r="I4" s="208" t="s">
        <v>103</v>
      </c>
      <c r="J4" s="208" t="s">
        <v>104</v>
      </c>
      <c r="K4" s="208" t="s">
        <v>105</v>
      </c>
      <c r="L4" s="208" t="s">
        <v>106</v>
      </c>
      <c r="M4" s="208" t="s">
        <v>107</v>
      </c>
      <c r="N4" s="208" t="s">
        <v>108</v>
      </c>
      <c r="O4" s="208" t="s">
        <v>109</v>
      </c>
      <c r="P4" s="208" t="s">
        <v>110</v>
      </c>
      <c r="Q4" s="208" t="s">
        <v>111</v>
      </c>
      <c r="R4" s="208" t="s">
        <v>112</v>
      </c>
      <c r="S4" s="208" t="s">
        <v>113</v>
      </c>
      <c r="T4" s="208" t="s">
        <v>114</v>
      </c>
      <c r="U4" s="208" t="s">
        <v>115</v>
      </c>
      <c r="V4" s="208" t="s">
        <v>116</v>
      </c>
      <c r="W4" s="208" t="s">
        <v>117</v>
      </c>
      <c r="X4" s="208" t="s">
        <v>118</v>
      </c>
      <c r="Y4" s="208" t="s">
        <v>119</v>
      </c>
      <c r="Z4" s="208" t="s">
        <v>120</v>
      </c>
      <c r="AA4" s="208" t="s">
        <v>121</v>
      </c>
      <c r="AB4" s="208" t="s">
        <v>122</v>
      </c>
      <c r="AC4" s="208" t="s">
        <v>123</v>
      </c>
      <c r="AD4" s="208" t="s">
        <v>124</v>
      </c>
      <c r="AE4" s="208" t="s">
        <v>125</v>
      </c>
      <c r="AF4" s="208" t="s">
        <v>126</v>
      </c>
      <c r="AG4" s="208" t="s">
        <v>127</v>
      </c>
      <c r="AH4" s="208" t="s">
        <v>128</v>
      </c>
      <c r="AI4" s="208" t="s">
        <v>129</v>
      </c>
      <c r="AJ4" s="208" t="s">
        <v>130</v>
      </c>
      <c r="AK4" s="208" t="s">
        <v>131</v>
      </c>
      <c r="AL4" s="208" t="s">
        <v>132</v>
      </c>
      <c r="AM4" s="208" t="s">
        <v>133</v>
      </c>
      <c r="AN4" s="208" t="s">
        <v>134</v>
      </c>
      <c r="AO4" s="208" t="s">
        <v>135</v>
      </c>
      <c r="AP4" s="208" t="s">
        <v>136</v>
      </c>
      <c r="AQ4" s="208" t="s">
        <v>137</v>
      </c>
      <c r="AR4" s="208" t="s">
        <v>138</v>
      </c>
      <c r="AS4" s="208" t="s">
        <v>139</v>
      </c>
      <c r="AT4" s="208" t="s">
        <v>140</v>
      </c>
      <c r="AU4" s="208" t="s">
        <v>141</v>
      </c>
      <c r="AV4" s="208" t="s">
        <v>142</v>
      </c>
      <c r="AW4" s="208" t="s">
        <v>143</v>
      </c>
      <c r="AX4" s="208" t="s">
        <v>144</v>
      </c>
      <c r="AY4" s="208" t="s">
        <v>145</v>
      </c>
      <c r="AZ4" s="208" t="s">
        <v>146</v>
      </c>
      <c r="BA4" s="208" t="s">
        <v>147</v>
      </c>
      <c r="BB4" s="208" t="s">
        <v>148</v>
      </c>
      <c r="BC4" s="208" t="s">
        <v>149</v>
      </c>
      <c r="BD4" s="208" t="s">
        <v>150</v>
      </c>
      <c r="BE4" s="208" t="s">
        <v>151</v>
      </c>
      <c r="BF4" s="208" t="s">
        <v>75</v>
      </c>
      <c r="BG4" s="208" t="s">
        <v>0</v>
      </c>
      <c r="BH4" s="208" t="s">
        <v>239</v>
      </c>
      <c r="BI4" s="208" t="s">
        <v>240</v>
      </c>
    </row>
    <row r="5" spans="1:61" x14ac:dyDescent="0.15">
      <c r="A5" s="1">
        <v>0</v>
      </c>
      <c r="B5" s="281">
        <v>19843</v>
      </c>
      <c r="C5" s="281">
        <v>19725</v>
      </c>
      <c r="D5" s="281">
        <v>20006</v>
      </c>
      <c r="E5" s="281">
        <v>19833</v>
      </c>
      <c r="F5" s="281">
        <v>19792</v>
      </c>
      <c r="G5" s="281">
        <v>19817</v>
      </c>
      <c r="H5" s="281">
        <v>19641</v>
      </c>
      <c r="I5" s="281">
        <v>19770</v>
      </c>
      <c r="J5" s="281">
        <v>19578</v>
      </c>
      <c r="K5" s="281">
        <v>19758</v>
      </c>
      <c r="L5" s="281">
        <v>19896</v>
      </c>
      <c r="M5" s="281">
        <v>19834</v>
      </c>
      <c r="N5" s="281">
        <v>20263</v>
      </c>
      <c r="O5" s="281">
        <v>20329</v>
      </c>
      <c r="P5" s="281">
        <v>20302</v>
      </c>
      <c r="Q5" s="281">
        <v>20541</v>
      </c>
      <c r="R5" s="281">
        <v>20408</v>
      </c>
      <c r="S5" s="281">
        <v>20269</v>
      </c>
      <c r="T5" s="281">
        <v>20057</v>
      </c>
      <c r="U5" s="281">
        <v>19962</v>
      </c>
      <c r="V5" s="281">
        <v>20074</v>
      </c>
      <c r="W5" s="281">
        <v>20105</v>
      </c>
      <c r="X5" s="281">
        <v>20356</v>
      </c>
      <c r="Y5" s="281">
        <v>20354</v>
      </c>
      <c r="Z5" s="281">
        <v>20639</v>
      </c>
      <c r="AA5" s="281">
        <v>20528</v>
      </c>
      <c r="AB5" s="281">
        <v>20464</v>
      </c>
      <c r="AC5" s="281">
        <v>20275</v>
      </c>
      <c r="AD5" s="281">
        <v>20084</v>
      </c>
      <c r="AE5" s="281">
        <v>19966</v>
      </c>
      <c r="AF5" s="281">
        <v>20241</v>
      </c>
      <c r="AG5" s="281">
        <v>20166</v>
      </c>
      <c r="AH5" s="281">
        <v>20381</v>
      </c>
      <c r="AI5" s="281">
        <v>20646</v>
      </c>
      <c r="AJ5" s="281">
        <v>20793</v>
      </c>
      <c r="AK5" s="281">
        <v>20691</v>
      </c>
      <c r="AL5" s="281">
        <v>20516</v>
      </c>
      <c r="AM5" s="281">
        <v>20138</v>
      </c>
      <c r="AN5" s="281">
        <v>19968</v>
      </c>
      <c r="AO5" s="281">
        <v>19911</v>
      </c>
      <c r="AP5" s="281">
        <v>20151</v>
      </c>
      <c r="AQ5" s="281">
        <v>20348</v>
      </c>
      <c r="AR5" s="281">
        <v>20275</v>
      </c>
      <c r="AS5" s="281">
        <v>20378</v>
      </c>
      <c r="AT5" s="281">
        <v>20499</v>
      </c>
      <c r="AU5" s="281">
        <v>20240</v>
      </c>
      <c r="AV5" s="281">
        <v>20478</v>
      </c>
      <c r="AW5" s="281">
        <v>19757</v>
      </c>
      <c r="AX5" s="281">
        <v>19708</v>
      </c>
      <c r="AY5" s="281">
        <v>19833</v>
      </c>
      <c r="AZ5" s="281">
        <v>19658</v>
      </c>
      <c r="BA5" s="281">
        <v>19724</v>
      </c>
      <c r="BB5" s="281">
        <v>19606</v>
      </c>
      <c r="BC5" s="281">
        <v>19607</v>
      </c>
      <c r="BD5" s="281">
        <v>19733</v>
      </c>
      <c r="BE5" s="281">
        <v>19748</v>
      </c>
      <c r="BF5" s="281">
        <v>19799</v>
      </c>
      <c r="BG5" s="281">
        <v>19711</v>
      </c>
      <c r="BH5" s="281">
        <v>19564</v>
      </c>
      <c r="BI5" s="281">
        <v>19576</v>
      </c>
    </row>
    <row r="6" spans="1:61" x14ac:dyDescent="0.15">
      <c r="A6" s="1">
        <v>1</v>
      </c>
      <c r="B6" s="282">
        <v>18834</v>
      </c>
      <c r="C6" s="282">
        <v>19116</v>
      </c>
      <c r="D6" s="282">
        <v>19461</v>
      </c>
      <c r="E6" s="282">
        <v>19199</v>
      </c>
      <c r="F6" s="282">
        <v>19186</v>
      </c>
      <c r="G6" s="282">
        <v>19237</v>
      </c>
      <c r="H6" s="282">
        <v>19131</v>
      </c>
      <c r="I6" s="282">
        <v>19243</v>
      </c>
      <c r="J6" s="282">
        <v>18976</v>
      </c>
      <c r="K6" s="282">
        <v>18774</v>
      </c>
      <c r="L6" s="282">
        <v>19085</v>
      </c>
      <c r="M6" s="282">
        <v>19166</v>
      </c>
      <c r="N6" s="282">
        <v>19228</v>
      </c>
      <c r="O6" s="282">
        <v>19396</v>
      </c>
      <c r="P6" s="282">
        <v>19316</v>
      </c>
      <c r="Q6" s="282">
        <v>19388</v>
      </c>
      <c r="R6" s="282">
        <v>19382</v>
      </c>
      <c r="S6" s="282">
        <v>19269</v>
      </c>
      <c r="T6" s="282">
        <v>19097</v>
      </c>
      <c r="U6" s="282">
        <v>19196</v>
      </c>
      <c r="V6" s="282">
        <v>19178</v>
      </c>
      <c r="W6" s="282">
        <v>19274</v>
      </c>
      <c r="X6" s="282">
        <v>19322</v>
      </c>
      <c r="Y6" s="282">
        <v>19315</v>
      </c>
      <c r="Z6" s="282">
        <v>19625</v>
      </c>
      <c r="AA6" s="282">
        <v>19488</v>
      </c>
      <c r="AB6" s="282">
        <v>19399</v>
      </c>
      <c r="AC6" s="282">
        <v>19243</v>
      </c>
      <c r="AD6" s="282">
        <v>19042</v>
      </c>
      <c r="AE6" s="282">
        <v>19024</v>
      </c>
      <c r="AF6" s="282">
        <v>19271</v>
      </c>
      <c r="AG6" s="282">
        <v>19150</v>
      </c>
      <c r="AH6" s="282">
        <v>19256</v>
      </c>
      <c r="AI6" s="282">
        <v>19611</v>
      </c>
      <c r="AJ6" s="282">
        <v>19615</v>
      </c>
      <c r="AK6" s="282">
        <v>19534</v>
      </c>
      <c r="AL6" s="282">
        <v>19394</v>
      </c>
      <c r="AM6" s="282">
        <v>19334</v>
      </c>
      <c r="AN6" s="282">
        <v>19094</v>
      </c>
      <c r="AO6" s="282">
        <v>19341</v>
      </c>
      <c r="AP6" s="282">
        <v>19015</v>
      </c>
      <c r="AQ6" s="282">
        <v>19274</v>
      </c>
      <c r="AR6" s="282">
        <v>19158</v>
      </c>
      <c r="AS6" s="282">
        <v>19294</v>
      </c>
      <c r="AT6" s="282">
        <v>19375</v>
      </c>
      <c r="AU6" s="282">
        <v>19156</v>
      </c>
      <c r="AV6" s="282">
        <v>19329</v>
      </c>
      <c r="AW6" s="282">
        <v>18946</v>
      </c>
      <c r="AX6" s="282">
        <v>18935</v>
      </c>
      <c r="AY6" s="282">
        <v>19221</v>
      </c>
      <c r="AZ6" s="282">
        <v>18560</v>
      </c>
      <c r="BA6" s="282">
        <v>19060</v>
      </c>
      <c r="BB6" s="282">
        <v>18989</v>
      </c>
      <c r="BC6" s="282">
        <v>18926</v>
      </c>
      <c r="BD6" s="282">
        <v>19097</v>
      </c>
      <c r="BE6" s="282">
        <v>19079</v>
      </c>
      <c r="BF6" s="282">
        <v>19207</v>
      </c>
      <c r="BG6" s="282">
        <v>19106</v>
      </c>
      <c r="BH6" s="282">
        <v>19090</v>
      </c>
      <c r="BI6" s="282">
        <v>18518</v>
      </c>
    </row>
    <row r="7" spans="1:61" x14ac:dyDescent="0.15">
      <c r="A7" s="1">
        <v>2</v>
      </c>
      <c r="B7" s="282">
        <v>18536</v>
      </c>
      <c r="C7" s="282">
        <v>19142</v>
      </c>
      <c r="D7" s="282">
        <v>19412</v>
      </c>
      <c r="E7" s="282">
        <v>19207</v>
      </c>
      <c r="F7" s="282">
        <v>19177</v>
      </c>
      <c r="G7" s="282">
        <v>19256</v>
      </c>
      <c r="H7" s="282">
        <v>19115</v>
      </c>
      <c r="I7" s="282">
        <v>19287</v>
      </c>
      <c r="J7" s="282">
        <v>19022</v>
      </c>
      <c r="K7" s="282">
        <v>18392</v>
      </c>
      <c r="L7" s="282">
        <v>19024</v>
      </c>
      <c r="M7" s="282">
        <v>19056</v>
      </c>
      <c r="N7" s="282">
        <v>18946</v>
      </c>
      <c r="O7" s="282">
        <v>19059</v>
      </c>
      <c r="P7" s="282">
        <v>19040</v>
      </c>
      <c r="Q7" s="282">
        <v>19137</v>
      </c>
      <c r="R7" s="282">
        <v>19085</v>
      </c>
      <c r="S7" s="282">
        <v>18984</v>
      </c>
      <c r="T7" s="282">
        <v>18814</v>
      </c>
      <c r="U7" s="282">
        <v>18933</v>
      </c>
      <c r="V7" s="282">
        <v>19072</v>
      </c>
      <c r="W7" s="282">
        <v>19184</v>
      </c>
      <c r="X7" s="282">
        <v>18995</v>
      </c>
      <c r="Y7" s="282">
        <v>19002</v>
      </c>
      <c r="Z7" s="282">
        <v>19280</v>
      </c>
      <c r="AA7" s="282">
        <v>19178</v>
      </c>
      <c r="AB7" s="282">
        <v>19104</v>
      </c>
      <c r="AC7" s="282">
        <v>18984</v>
      </c>
      <c r="AD7" s="282">
        <v>18706</v>
      </c>
      <c r="AE7" s="282">
        <v>18781</v>
      </c>
      <c r="AF7" s="282">
        <v>19013</v>
      </c>
      <c r="AG7" s="282">
        <v>18866</v>
      </c>
      <c r="AH7" s="282">
        <v>18932</v>
      </c>
      <c r="AI7" s="282">
        <v>19292</v>
      </c>
      <c r="AJ7" s="282">
        <v>19260</v>
      </c>
      <c r="AK7" s="282">
        <v>19231</v>
      </c>
      <c r="AL7" s="282">
        <v>19198</v>
      </c>
      <c r="AM7" s="282">
        <v>19237</v>
      </c>
      <c r="AN7" s="282">
        <v>18954</v>
      </c>
      <c r="AO7" s="282">
        <v>19274</v>
      </c>
      <c r="AP7" s="282">
        <v>18778</v>
      </c>
      <c r="AQ7" s="282">
        <v>18948</v>
      </c>
      <c r="AR7" s="282">
        <v>18910</v>
      </c>
      <c r="AS7" s="282">
        <v>18948</v>
      </c>
      <c r="AT7" s="282">
        <v>19040</v>
      </c>
      <c r="AU7" s="282">
        <v>18874</v>
      </c>
      <c r="AV7" s="282">
        <v>19063</v>
      </c>
      <c r="AW7" s="282">
        <v>18805</v>
      </c>
      <c r="AX7" s="282">
        <v>18867</v>
      </c>
      <c r="AY7" s="282">
        <v>19170</v>
      </c>
      <c r="AZ7" s="282">
        <v>18214</v>
      </c>
      <c r="BA7" s="282">
        <v>19071</v>
      </c>
      <c r="BB7" s="282">
        <v>19041</v>
      </c>
      <c r="BC7" s="282">
        <v>18912</v>
      </c>
      <c r="BD7" s="282">
        <v>19110</v>
      </c>
      <c r="BE7" s="282">
        <v>19089</v>
      </c>
      <c r="BF7" s="282">
        <v>19181</v>
      </c>
      <c r="BG7" s="282">
        <v>19134</v>
      </c>
      <c r="BH7" s="282">
        <v>19100</v>
      </c>
      <c r="BI7" s="282">
        <v>18143</v>
      </c>
    </row>
    <row r="8" spans="1:61" x14ac:dyDescent="0.15">
      <c r="A8" s="1">
        <v>3</v>
      </c>
      <c r="B8" s="282">
        <v>18094</v>
      </c>
      <c r="C8" s="282">
        <v>19172</v>
      </c>
      <c r="D8" s="282">
        <v>19456</v>
      </c>
      <c r="E8" s="282">
        <v>19219</v>
      </c>
      <c r="F8" s="282">
        <v>19121</v>
      </c>
      <c r="G8" s="282">
        <v>19244</v>
      </c>
      <c r="H8" s="282">
        <v>19127</v>
      </c>
      <c r="I8" s="282">
        <v>19321</v>
      </c>
      <c r="J8" s="282">
        <v>19052</v>
      </c>
      <c r="K8" s="282">
        <v>17929</v>
      </c>
      <c r="L8" s="282">
        <v>18849</v>
      </c>
      <c r="M8" s="282">
        <v>18995</v>
      </c>
      <c r="N8" s="282">
        <v>18481</v>
      </c>
      <c r="O8" s="282">
        <v>18656</v>
      </c>
      <c r="P8" s="282">
        <v>18666</v>
      </c>
      <c r="Q8" s="282">
        <v>18731</v>
      </c>
      <c r="R8" s="282">
        <v>18670</v>
      </c>
      <c r="S8" s="282">
        <v>18570</v>
      </c>
      <c r="T8" s="282">
        <v>18368</v>
      </c>
      <c r="U8" s="282">
        <v>18586</v>
      </c>
      <c r="V8" s="282">
        <v>18871</v>
      </c>
      <c r="W8" s="282">
        <v>19041</v>
      </c>
      <c r="X8" s="282">
        <v>18602</v>
      </c>
      <c r="Y8" s="282">
        <v>18481</v>
      </c>
      <c r="Z8" s="282">
        <v>18895</v>
      </c>
      <c r="AA8" s="282">
        <v>18709</v>
      </c>
      <c r="AB8" s="282">
        <v>18713</v>
      </c>
      <c r="AC8" s="282">
        <v>18566</v>
      </c>
      <c r="AD8" s="282">
        <v>18323</v>
      </c>
      <c r="AE8" s="282">
        <v>18338</v>
      </c>
      <c r="AF8" s="282">
        <v>18611</v>
      </c>
      <c r="AG8" s="282">
        <v>18458</v>
      </c>
      <c r="AH8" s="282">
        <v>18540</v>
      </c>
      <c r="AI8" s="282">
        <v>18840</v>
      </c>
      <c r="AJ8" s="282">
        <v>18837</v>
      </c>
      <c r="AK8" s="282">
        <v>18849</v>
      </c>
      <c r="AL8" s="282">
        <v>18755</v>
      </c>
      <c r="AM8" s="282">
        <v>18986</v>
      </c>
      <c r="AN8" s="282">
        <v>18718</v>
      </c>
      <c r="AO8" s="282">
        <v>19303</v>
      </c>
      <c r="AP8" s="282">
        <v>18347</v>
      </c>
      <c r="AQ8" s="282">
        <v>18568</v>
      </c>
      <c r="AR8" s="282">
        <v>18423</v>
      </c>
      <c r="AS8" s="282">
        <v>18457</v>
      </c>
      <c r="AT8" s="282">
        <v>18607</v>
      </c>
      <c r="AU8" s="282">
        <v>18440</v>
      </c>
      <c r="AV8" s="282">
        <v>18696</v>
      </c>
      <c r="AW8" s="282">
        <v>18749</v>
      </c>
      <c r="AX8" s="282">
        <v>18660</v>
      </c>
      <c r="AY8" s="282">
        <v>19166</v>
      </c>
      <c r="AZ8" s="282">
        <v>17720</v>
      </c>
      <c r="BA8" s="282">
        <v>19089</v>
      </c>
      <c r="BB8" s="282">
        <v>19009</v>
      </c>
      <c r="BC8" s="282">
        <v>18904</v>
      </c>
      <c r="BD8" s="282">
        <v>19042</v>
      </c>
      <c r="BE8" s="282">
        <v>19106</v>
      </c>
      <c r="BF8" s="282">
        <v>19219</v>
      </c>
      <c r="BG8" s="282">
        <v>19141</v>
      </c>
      <c r="BH8" s="282">
        <v>19123</v>
      </c>
      <c r="BI8" s="282">
        <v>17621</v>
      </c>
    </row>
    <row r="9" spans="1:61" x14ac:dyDescent="0.15">
      <c r="A9" s="1">
        <v>4</v>
      </c>
      <c r="B9" s="282">
        <v>17502</v>
      </c>
      <c r="C9" s="282">
        <v>19171</v>
      </c>
      <c r="D9" s="282">
        <v>19392</v>
      </c>
      <c r="E9" s="282">
        <v>19235</v>
      </c>
      <c r="F9" s="282">
        <v>19143</v>
      </c>
      <c r="G9" s="282">
        <v>19210</v>
      </c>
      <c r="H9" s="282">
        <v>19081</v>
      </c>
      <c r="I9" s="282">
        <v>19301</v>
      </c>
      <c r="J9" s="282">
        <v>19020</v>
      </c>
      <c r="K9" s="282">
        <v>17252</v>
      </c>
      <c r="L9" s="282">
        <v>18662</v>
      </c>
      <c r="M9" s="282">
        <v>18779</v>
      </c>
      <c r="N9" s="282">
        <v>17979</v>
      </c>
      <c r="O9" s="282">
        <v>18074</v>
      </c>
      <c r="P9" s="282">
        <v>18101</v>
      </c>
      <c r="Q9" s="282">
        <v>18170</v>
      </c>
      <c r="R9" s="282">
        <v>18099</v>
      </c>
      <c r="S9" s="282">
        <v>17994</v>
      </c>
      <c r="T9" s="282">
        <v>17835</v>
      </c>
      <c r="U9" s="282">
        <v>18097</v>
      </c>
      <c r="V9" s="282">
        <v>18555</v>
      </c>
      <c r="W9" s="282">
        <v>18743</v>
      </c>
      <c r="X9" s="282">
        <v>18064</v>
      </c>
      <c r="Y9" s="282">
        <v>17933</v>
      </c>
      <c r="Z9" s="282">
        <v>18307</v>
      </c>
      <c r="AA9" s="282">
        <v>18136</v>
      </c>
      <c r="AB9" s="282">
        <v>18173</v>
      </c>
      <c r="AC9" s="282">
        <v>17957</v>
      </c>
      <c r="AD9" s="282">
        <v>17724</v>
      </c>
      <c r="AE9" s="282">
        <v>17782</v>
      </c>
      <c r="AF9" s="282">
        <v>18012</v>
      </c>
      <c r="AG9" s="282">
        <v>17918</v>
      </c>
      <c r="AH9" s="282">
        <v>17928</v>
      </c>
      <c r="AI9" s="282">
        <v>18295</v>
      </c>
      <c r="AJ9" s="282">
        <v>18252</v>
      </c>
      <c r="AK9" s="282">
        <v>18258</v>
      </c>
      <c r="AL9" s="282">
        <v>18159</v>
      </c>
      <c r="AM9" s="282">
        <v>18729</v>
      </c>
      <c r="AN9" s="282">
        <v>18336</v>
      </c>
      <c r="AO9" s="282">
        <v>19311</v>
      </c>
      <c r="AP9" s="282">
        <v>17750</v>
      </c>
      <c r="AQ9" s="282">
        <v>17955</v>
      </c>
      <c r="AR9" s="282">
        <v>17943</v>
      </c>
      <c r="AS9" s="282">
        <v>17915</v>
      </c>
      <c r="AT9" s="282">
        <v>18019</v>
      </c>
      <c r="AU9" s="282">
        <v>17826</v>
      </c>
      <c r="AV9" s="282">
        <v>18091</v>
      </c>
      <c r="AW9" s="282">
        <v>18556</v>
      </c>
      <c r="AX9" s="282">
        <v>18437</v>
      </c>
      <c r="AY9" s="282">
        <v>19181</v>
      </c>
      <c r="AZ9" s="282">
        <v>17079</v>
      </c>
      <c r="BA9" s="282">
        <v>19085</v>
      </c>
      <c r="BB9" s="282">
        <v>18962</v>
      </c>
      <c r="BC9" s="282">
        <v>18909</v>
      </c>
      <c r="BD9" s="282">
        <v>19086</v>
      </c>
      <c r="BE9" s="282">
        <v>19114</v>
      </c>
      <c r="BF9" s="282">
        <v>19242</v>
      </c>
      <c r="BG9" s="282">
        <v>19110</v>
      </c>
      <c r="BH9" s="282">
        <v>19056</v>
      </c>
      <c r="BI9" s="282">
        <v>16940</v>
      </c>
    </row>
    <row r="10" spans="1:61" x14ac:dyDescent="0.15">
      <c r="A10" s="1">
        <v>5</v>
      </c>
      <c r="B10" s="282">
        <v>16789</v>
      </c>
      <c r="C10" s="282">
        <v>19140</v>
      </c>
      <c r="D10" s="282">
        <v>19469</v>
      </c>
      <c r="E10" s="282">
        <v>19180</v>
      </c>
      <c r="F10" s="282">
        <v>19096</v>
      </c>
      <c r="G10" s="282">
        <v>19214</v>
      </c>
      <c r="H10" s="282">
        <v>19103</v>
      </c>
      <c r="I10" s="282">
        <v>19259</v>
      </c>
      <c r="J10" s="282">
        <v>19033</v>
      </c>
      <c r="K10" s="282">
        <v>16460</v>
      </c>
      <c r="L10" s="282">
        <v>18377</v>
      </c>
      <c r="M10" s="282">
        <v>18562</v>
      </c>
      <c r="N10" s="282">
        <v>17220</v>
      </c>
      <c r="O10" s="282">
        <v>17335</v>
      </c>
      <c r="P10" s="282">
        <v>17363</v>
      </c>
      <c r="Q10" s="282">
        <v>17474</v>
      </c>
      <c r="R10" s="282">
        <v>17329</v>
      </c>
      <c r="S10" s="282">
        <v>17356</v>
      </c>
      <c r="T10" s="282">
        <v>17157</v>
      </c>
      <c r="U10" s="282">
        <v>17421</v>
      </c>
      <c r="V10" s="282">
        <v>18104</v>
      </c>
      <c r="W10" s="282">
        <v>18364</v>
      </c>
      <c r="X10" s="282">
        <v>17314</v>
      </c>
      <c r="Y10" s="282">
        <v>17168</v>
      </c>
      <c r="Z10" s="282">
        <v>17609</v>
      </c>
      <c r="AA10" s="282">
        <v>17458</v>
      </c>
      <c r="AB10" s="282">
        <v>17431</v>
      </c>
      <c r="AC10" s="282">
        <v>17247</v>
      </c>
      <c r="AD10" s="282">
        <v>16999</v>
      </c>
      <c r="AE10" s="282">
        <v>17063</v>
      </c>
      <c r="AF10" s="282">
        <v>17309</v>
      </c>
      <c r="AG10" s="282">
        <v>17184</v>
      </c>
      <c r="AH10" s="282">
        <v>17288</v>
      </c>
      <c r="AI10" s="282">
        <v>17539</v>
      </c>
      <c r="AJ10" s="282">
        <v>17488</v>
      </c>
      <c r="AK10" s="282">
        <v>17490</v>
      </c>
      <c r="AL10" s="282">
        <v>17373</v>
      </c>
      <c r="AM10" s="282">
        <v>18325</v>
      </c>
      <c r="AN10" s="282">
        <v>17975</v>
      </c>
      <c r="AO10" s="282">
        <v>19333</v>
      </c>
      <c r="AP10" s="282">
        <v>17032</v>
      </c>
      <c r="AQ10" s="282">
        <v>17238</v>
      </c>
      <c r="AR10" s="282">
        <v>17260</v>
      </c>
      <c r="AS10" s="282">
        <v>17203</v>
      </c>
      <c r="AT10" s="282">
        <v>17334</v>
      </c>
      <c r="AU10" s="282">
        <v>17088</v>
      </c>
      <c r="AV10" s="282">
        <v>17376</v>
      </c>
      <c r="AW10" s="282">
        <v>18264</v>
      </c>
      <c r="AX10" s="282">
        <v>18101</v>
      </c>
      <c r="AY10" s="282">
        <v>19192</v>
      </c>
      <c r="AZ10" s="282">
        <v>16294</v>
      </c>
      <c r="BA10" s="282">
        <v>19038</v>
      </c>
      <c r="BB10" s="282">
        <v>18997</v>
      </c>
      <c r="BC10" s="282">
        <v>18941</v>
      </c>
      <c r="BD10" s="282">
        <v>19007</v>
      </c>
      <c r="BE10" s="282">
        <v>19007</v>
      </c>
      <c r="BF10" s="282">
        <v>19226</v>
      </c>
      <c r="BG10" s="282">
        <v>19081</v>
      </c>
      <c r="BH10" s="282">
        <v>19076</v>
      </c>
      <c r="BI10" s="282">
        <v>16161</v>
      </c>
    </row>
    <row r="11" spans="1:61" x14ac:dyDescent="0.15">
      <c r="A11" s="1">
        <v>6</v>
      </c>
      <c r="B11" s="282">
        <v>15976</v>
      </c>
      <c r="C11" s="282">
        <v>19155</v>
      </c>
      <c r="D11" s="282">
        <v>19366</v>
      </c>
      <c r="E11" s="282">
        <v>19251</v>
      </c>
      <c r="F11" s="282">
        <v>18945</v>
      </c>
      <c r="G11" s="282">
        <v>19116</v>
      </c>
      <c r="H11" s="282">
        <v>19117</v>
      </c>
      <c r="I11" s="282">
        <v>19295</v>
      </c>
      <c r="J11" s="282">
        <v>19013</v>
      </c>
      <c r="K11" s="282">
        <v>15505</v>
      </c>
      <c r="L11" s="282">
        <v>18019</v>
      </c>
      <c r="M11" s="282">
        <v>18216</v>
      </c>
      <c r="N11" s="282">
        <v>16409</v>
      </c>
      <c r="O11" s="282">
        <v>16510</v>
      </c>
      <c r="P11" s="282">
        <v>16553</v>
      </c>
      <c r="Q11" s="282">
        <v>16655</v>
      </c>
      <c r="R11" s="282">
        <v>16510</v>
      </c>
      <c r="S11" s="282">
        <v>16558</v>
      </c>
      <c r="T11" s="282">
        <v>16280</v>
      </c>
      <c r="U11" s="282">
        <v>16574</v>
      </c>
      <c r="V11" s="282">
        <v>17642</v>
      </c>
      <c r="W11" s="282">
        <v>17883</v>
      </c>
      <c r="X11" s="282">
        <v>16418</v>
      </c>
      <c r="Y11" s="282">
        <v>16278</v>
      </c>
      <c r="Z11" s="282">
        <v>16723</v>
      </c>
      <c r="AA11" s="282">
        <v>16608</v>
      </c>
      <c r="AB11" s="282">
        <v>16663</v>
      </c>
      <c r="AC11" s="282">
        <v>16427</v>
      </c>
      <c r="AD11" s="282">
        <v>16109</v>
      </c>
      <c r="AE11" s="282">
        <v>16149</v>
      </c>
      <c r="AF11" s="282">
        <v>16504</v>
      </c>
      <c r="AG11" s="282">
        <v>16384</v>
      </c>
      <c r="AH11" s="282">
        <v>16424</v>
      </c>
      <c r="AI11" s="282">
        <v>16659</v>
      </c>
      <c r="AJ11" s="282">
        <v>16626</v>
      </c>
      <c r="AK11" s="282">
        <v>16622</v>
      </c>
      <c r="AL11" s="282">
        <v>16547</v>
      </c>
      <c r="AM11" s="282">
        <v>17914</v>
      </c>
      <c r="AN11" s="282">
        <v>17457</v>
      </c>
      <c r="AO11" s="282">
        <v>19276</v>
      </c>
      <c r="AP11" s="282">
        <v>16147</v>
      </c>
      <c r="AQ11" s="282">
        <v>16431</v>
      </c>
      <c r="AR11" s="282">
        <v>16424</v>
      </c>
      <c r="AS11" s="282">
        <v>16353</v>
      </c>
      <c r="AT11" s="282">
        <v>16518</v>
      </c>
      <c r="AU11" s="282">
        <v>16252</v>
      </c>
      <c r="AV11" s="282">
        <v>16481</v>
      </c>
      <c r="AW11" s="282">
        <v>17874</v>
      </c>
      <c r="AX11" s="282">
        <v>17691</v>
      </c>
      <c r="AY11" s="282">
        <v>19190</v>
      </c>
      <c r="AZ11" s="282">
        <v>15373</v>
      </c>
      <c r="BA11" s="282">
        <v>19072</v>
      </c>
      <c r="BB11" s="282">
        <v>18972</v>
      </c>
      <c r="BC11" s="282">
        <v>18949</v>
      </c>
      <c r="BD11" s="282">
        <v>18828</v>
      </c>
      <c r="BE11" s="282">
        <v>18865</v>
      </c>
      <c r="BF11" s="282">
        <v>19184</v>
      </c>
      <c r="BG11" s="282">
        <v>19111</v>
      </c>
      <c r="BH11" s="282">
        <v>19102</v>
      </c>
      <c r="BI11" s="282">
        <v>15221</v>
      </c>
    </row>
    <row r="12" spans="1:61" x14ac:dyDescent="0.15">
      <c r="A12" s="1">
        <v>7</v>
      </c>
      <c r="B12" s="282">
        <v>15022</v>
      </c>
      <c r="C12" s="282">
        <v>19119</v>
      </c>
      <c r="D12" s="282">
        <v>19450</v>
      </c>
      <c r="E12" s="282">
        <v>19183</v>
      </c>
      <c r="F12" s="282">
        <v>18584</v>
      </c>
      <c r="G12" s="282">
        <v>18751</v>
      </c>
      <c r="H12" s="282">
        <v>19078</v>
      </c>
      <c r="I12" s="282">
        <v>19287</v>
      </c>
      <c r="J12" s="282">
        <v>19014</v>
      </c>
      <c r="K12" s="282">
        <v>14466</v>
      </c>
      <c r="L12" s="282">
        <v>17550</v>
      </c>
      <c r="M12" s="282">
        <v>17827</v>
      </c>
      <c r="N12" s="282">
        <v>15410</v>
      </c>
      <c r="O12" s="282">
        <v>15498</v>
      </c>
      <c r="P12" s="282">
        <v>15651</v>
      </c>
      <c r="Q12" s="282">
        <v>15759</v>
      </c>
      <c r="R12" s="282">
        <v>15523</v>
      </c>
      <c r="S12" s="282">
        <v>15646</v>
      </c>
      <c r="T12" s="282">
        <v>15341</v>
      </c>
      <c r="U12" s="282">
        <v>15637</v>
      </c>
      <c r="V12" s="282">
        <v>17082</v>
      </c>
      <c r="W12" s="282">
        <v>17363</v>
      </c>
      <c r="X12" s="282">
        <v>15516</v>
      </c>
      <c r="Y12" s="282">
        <v>15262</v>
      </c>
      <c r="Z12" s="282">
        <v>15802</v>
      </c>
      <c r="AA12" s="282">
        <v>15664</v>
      </c>
      <c r="AB12" s="282">
        <v>15735</v>
      </c>
      <c r="AC12" s="282">
        <v>15513</v>
      </c>
      <c r="AD12" s="282">
        <v>15186</v>
      </c>
      <c r="AE12" s="282">
        <v>15164</v>
      </c>
      <c r="AF12" s="282">
        <v>15555</v>
      </c>
      <c r="AG12" s="282">
        <v>15464</v>
      </c>
      <c r="AH12" s="282">
        <v>15562</v>
      </c>
      <c r="AI12" s="282">
        <v>15739</v>
      </c>
      <c r="AJ12" s="282">
        <v>15643</v>
      </c>
      <c r="AK12" s="282">
        <v>15690</v>
      </c>
      <c r="AL12" s="282">
        <v>15590</v>
      </c>
      <c r="AM12" s="282">
        <v>17399</v>
      </c>
      <c r="AN12" s="282">
        <v>16843</v>
      </c>
      <c r="AO12" s="282">
        <v>19292</v>
      </c>
      <c r="AP12" s="282">
        <v>15225</v>
      </c>
      <c r="AQ12" s="282">
        <v>15468</v>
      </c>
      <c r="AR12" s="282">
        <v>15491</v>
      </c>
      <c r="AS12" s="282">
        <v>15415</v>
      </c>
      <c r="AT12" s="282">
        <v>15555</v>
      </c>
      <c r="AU12" s="282">
        <v>15271</v>
      </c>
      <c r="AV12" s="282">
        <v>15560</v>
      </c>
      <c r="AW12" s="282">
        <v>17492</v>
      </c>
      <c r="AX12" s="282">
        <v>17269</v>
      </c>
      <c r="AY12" s="282">
        <v>19152</v>
      </c>
      <c r="AZ12" s="282">
        <v>14420</v>
      </c>
      <c r="BA12" s="282">
        <v>19063</v>
      </c>
      <c r="BB12" s="282">
        <v>18970</v>
      </c>
      <c r="BC12" s="282">
        <v>18885</v>
      </c>
      <c r="BD12" s="282">
        <v>18485</v>
      </c>
      <c r="BE12" s="282">
        <v>18482</v>
      </c>
      <c r="BF12" s="282">
        <v>19183</v>
      </c>
      <c r="BG12" s="282">
        <v>19126</v>
      </c>
      <c r="BH12" s="282">
        <v>19116</v>
      </c>
      <c r="BI12" s="282">
        <v>14187</v>
      </c>
    </row>
    <row r="13" spans="1:61" x14ac:dyDescent="0.15">
      <c r="A13" s="1">
        <v>8</v>
      </c>
      <c r="B13" s="282">
        <v>13990</v>
      </c>
      <c r="C13" s="282">
        <v>19131</v>
      </c>
      <c r="D13" s="282">
        <v>19444</v>
      </c>
      <c r="E13" s="282">
        <v>19189</v>
      </c>
      <c r="F13" s="282">
        <v>18050</v>
      </c>
      <c r="G13" s="282">
        <v>18207</v>
      </c>
      <c r="H13" s="282">
        <v>19085</v>
      </c>
      <c r="I13" s="282">
        <v>19294</v>
      </c>
      <c r="J13" s="282">
        <v>19010</v>
      </c>
      <c r="K13" s="282">
        <v>13369</v>
      </c>
      <c r="L13" s="282">
        <v>17072</v>
      </c>
      <c r="M13" s="282">
        <v>17339</v>
      </c>
      <c r="N13" s="282">
        <v>14390</v>
      </c>
      <c r="O13" s="282">
        <v>14498</v>
      </c>
      <c r="P13" s="282">
        <v>14653</v>
      </c>
      <c r="Q13" s="282">
        <v>14728</v>
      </c>
      <c r="R13" s="282">
        <v>14488</v>
      </c>
      <c r="S13" s="282">
        <v>14609</v>
      </c>
      <c r="T13" s="282">
        <v>14323</v>
      </c>
      <c r="U13" s="282">
        <v>14630</v>
      </c>
      <c r="V13" s="282">
        <v>16395</v>
      </c>
      <c r="W13" s="282">
        <v>16760</v>
      </c>
      <c r="X13" s="282">
        <v>14504</v>
      </c>
      <c r="Y13" s="282">
        <v>14232</v>
      </c>
      <c r="Z13" s="282">
        <v>14759</v>
      </c>
      <c r="AA13" s="282">
        <v>14632</v>
      </c>
      <c r="AB13" s="282">
        <v>14763</v>
      </c>
      <c r="AC13" s="282">
        <v>14472</v>
      </c>
      <c r="AD13" s="282">
        <v>14155</v>
      </c>
      <c r="AE13" s="282">
        <v>14163</v>
      </c>
      <c r="AF13" s="282">
        <v>14551</v>
      </c>
      <c r="AG13" s="282">
        <v>14431</v>
      </c>
      <c r="AH13" s="282">
        <v>14506</v>
      </c>
      <c r="AI13" s="282">
        <v>14713</v>
      </c>
      <c r="AJ13" s="282">
        <v>14616</v>
      </c>
      <c r="AK13" s="282">
        <v>14658</v>
      </c>
      <c r="AL13" s="282">
        <v>14557</v>
      </c>
      <c r="AM13" s="282">
        <v>16781</v>
      </c>
      <c r="AN13" s="282">
        <v>16203</v>
      </c>
      <c r="AO13" s="282">
        <v>19238</v>
      </c>
      <c r="AP13" s="282">
        <v>14202</v>
      </c>
      <c r="AQ13" s="282">
        <v>14471</v>
      </c>
      <c r="AR13" s="282">
        <v>14532</v>
      </c>
      <c r="AS13" s="282">
        <v>14335</v>
      </c>
      <c r="AT13" s="282">
        <v>14518</v>
      </c>
      <c r="AU13" s="282">
        <v>14246</v>
      </c>
      <c r="AV13" s="282">
        <v>14547</v>
      </c>
      <c r="AW13" s="282">
        <v>17050</v>
      </c>
      <c r="AX13" s="282">
        <v>16819</v>
      </c>
      <c r="AY13" s="282">
        <v>19075</v>
      </c>
      <c r="AZ13" s="282">
        <v>13333</v>
      </c>
      <c r="BA13" s="282">
        <v>19038</v>
      </c>
      <c r="BB13" s="282">
        <v>18980</v>
      </c>
      <c r="BC13" s="282">
        <v>18848</v>
      </c>
      <c r="BD13" s="282">
        <v>17837</v>
      </c>
      <c r="BE13" s="282">
        <v>17935</v>
      </c>
      <c r="BF13" s="282">
        <v>19183</v>
      </c>
      <c r="BG13" s="282">
        <v>19088</v>
      </c>
      <c r="BH13" s="282">
        <v>19095</v>
      </c>
      <c r="BI13" s="282">
        <v>13126</v>
      </c>
    </row>
    <row r="14" spans="1:61" x14ac:dyDescent="0.15">
      <c r="A14" s="1">
        <v>9</v>
      </c>
      <c r="B14" s="282">
        <v>12924</v>
      </c>
      <c r="C14" s="282">
        <v>19129</v>
      </c>
      <c r="D14" s="282">
        <v>19401</v>
      </c>
      <c r="E14" s="282">
        <v>19113</v>
      </c>
      <c r="F14" s="282">
        <v>17293</v>
      </c>
      <c r="G14" s="282">
        <v>17476</v>
      </c>
      <c r="H14" s="282">
        <v>18961</v>
      </c>
      <c r="I14" s="282">
        <v>19257</v>
      </c>
      <c r="J14" s="282">
        <v>19016</v>
      </c>
      <c r="K14" s="282">
        <v>12204</v>
      </c>
      <c r="L14" s="282">
        <v>16522</v>
      </c>
      <c r="M14" s="282">
        <v>16863</v>
      </c>
      <c r="N14" s="282">
        <v>13341</v>
      </c>
      <c r="O14" s="282">
        <v>13388</v>
      </c>
      <c r="P14" s="282">
        <v>13580</v>
      </c>
      <c r="Q14" s="282">
        <v>13670</v>
      </c>
      <c r="R14" s="282">
        <v>13338</v>
      </c>
      <c r="S14" s="282">
        <v>13557</v>
      </c>
      <c r="T14" s="282">
        <v>13237</v>
      </c>
      <c r="U14" s="282">
        <v>13565</v>
      </c>
      <c r="V14" s="282">
        <v>15775</v>
      </c>
      <c r="W14" s="282">
        <v>16114</v>
      </c>
      <c r="X14" s="282">
        <v>13424</v>
      </c>
      <c r="Y14" s="282">
        <v>13086</v>
      </c>
      <c r="Z14" s="282">
        <v>13694</v>
      </c>
      <c r="AA14" s="282">
        <v>13515</v>
      </c>
      <c r="AB14" s="282">
        <v>13689</v>
      </c>
      <c r="AC14" s="282">
        <v>13382</v>
      </c>
      <c r="AD14" s="282">
        <v>13077</v>
      </c>
      <c r="AE14" s="282">
        <v>13010</v>
      </c>
      <c r="AF14" s="282">
        <v>13468</v>
      </c>
      <c r="AG14" s="282">
        <v>13390</v>
      </c>
      <c r="AH14" s="282">
        <v>13472</v>
      </c>
      <c r="AI14" s="282">
        <v>13618</v>
      </c>
      <c r="AJ14" s="282">
        <v>13494</v>
      </c>
      <c r="AK14" s="282">
        <v>13534</v>
      </c>
      <c r="AL14" s="282">
        <v>13457</v>
      </c>
      <c r="AM14" s="282">
        <v>16153</v>
      </c>
      <c r="AN14" s="282">
        <v>15530</v>
      </c>
      <c r="AO14" s="282">
        <v>19270</v>
      </c>
      <c r="AP14" s="282">
        <v>13092</v>
      </c>
      <c r="AQ14" s="282">
        <v>13387</v>
      </c>
      <c r="AR14" s="282">
        <v>13528</v>
      </c>
      <c r="AS14" s="282">
        <v>13262</v>
      </c>
      <c r="AT14" s="282">
        <v>13432</v>
      </c>
      <c r="AU14" s="282">
        <v>13133</v>
      </c>
      <c r="AV14" s="282">
        <v>13453</v>
      </c>
      <c r="AW14" s="282">
        <v>16549</v>
      </c>
      <c r="AX14" s="282">
        <v>16276</v>
      </c>
      <c r="AY14" s="282">
        <v>19016</v>
      </c>
      <c r="AZ14" s="282">
        <v>12311</v>
      </c>
      <c r="BA14" s="282">
        <v>19043</v>
      </c>
      <c r="BB14" s="282">
        <v>18904</v>
      </c>
      <c r="BC14" s="282">
        <v>18811</v>
      </c>
      <c r="BD14" s="282">
        <v>17069</v>
      </c>
      <c r="BE14" s="282">
        <v>17180</v>
      </c>
      <c r="BF14" s="282">
        <v>19047</v>
      </c>
      <c r="BG14" s="282">
        <v>19094</v>
      </c>
      <c r="BH14" s="282">
        <v>19038</v>
      </c>
      <c r="BI14" s="282">
        <v>12022</v>
      </c>
    </row>
    <row r="15" spans="1:61" x14ac:dyDescent="0.15">
      <c r="A15" s="1">
        <v>10</v>
      </c>
      <c r="B15" s="282">
        <v>11848</v>
      </c>
      <c r="C15" s="282">
        <v>19105</v>
      </c>
      <c r="D15" s="282">
        <v>19416</v>
      </c>
      <c r="E15" s="282">
        <v>18929</v>
      </c>
      <c r="F15" s="282">
        <v>16378</v>
      </c>
      <c r="G15" s="282">
        <v>16584</v>
      </c>
      <c r="H15" s="282">
        <v>18829</v>
      </c>
      <c r="I15" s="282">
        <v>19240</v>
      </c>
      <c r="J15" s="282">
        <v>18927</v>
      </c>
      <c r="K15" s="282">
        <v>11035</v>
      </c>
      <c r="L15" s="282">
        <v>15969</v>
      </c>
      <c r="M15" s="282">
        <v>16344</v>
      </c>
      <c r="N15" s="282">
        <v>12214</v>
      </c>
      <c r="O15" s="282">
        <v>12253</v>
      </c>
      <c r="P15" s="282">
        <v>12489</v>
      </c>
      <c r="Q15" s="282">
        <v>12554</v>
      </c>
      <c r="R15" s="282">
        <v>12205</v>
      </c>
      <c r="S15" s="282">
        <v>12489</v>
      </c>
      <c r="T15" s="282">
        <v>12122</v>
      </c>
      <c r="U15" s="282">
        <v>12376</v>
      </c>
      <c r="V15" s="282">
        <v>15070</v>
      </c>
      <c r="W15" s="282">
        <v>15372</v>
      </c>
      <c r="X15" s="282">
        <v>12274</v>
      </c>
      <c r="Y15" s="282">
        <v>11947</v>
      </c>
      <c r="Z15" s="282">
        <v>12572</v>
      </c>
      <c r="AA15" s="282">
        <v>12418</v>
      </c>
      <c r="AB15" s="282">
        <v>12564</v>
      </c>
      <c r="AC15" s="282">
        <v>12270</v>
      </c>
      <c r="AD15" s="282">
        <v>11958</v>
      </c>
      <c r="AE15" s="282">
        <v>11919</v>
      </c>
      <c r="AF15" s="282">
        <v>12382</v>
      </c>
      <c r="AG15" s="282">
        <v>12329</v>
      </c>
      <c r="AH15" s="282">
        <v>12384</v>
      </c>
      <c r="AI15" s="282">
        <v>12505</v>
      </c>
      <c r="AJ15" s="282">
        <v>12354</v>
      </c>
      <c r="AK15" s="282">
        <v>12380</v>
      </c>
      <c r="AL15" s="282">
        <v>12295</v>
      </c>
      <c r="AM15" s="282">
        <v>15517</v>
      </c>
      <c r="AN15" s="282">
        <v>14859</v>
      </c>
      <c r="AO15" s="282">
        <v>19276</v>
      </c>
      <c r="AP15" s="282">
        <v>11966</v>
      </c>
      <c r="AQ15" s="282">
        <v>12281</v>
      </c>
      <c r="AR15" s="282">
        <v>12394</v>
      </c>
      <c r="AS15" s="282">
        <v>12145</v>
      </c>
      <c r="AT15" s="282">
        <v>12361</v>
      </c>
      <c r="AU15" s="282">
        <v>12023</v>
      </c>
      <c r="AV15" s="282">
        <v>12291</v>
      </c>
      <c r="AW15" s="282">
        <v>15998</v>
      </c>
      <c r="AX15" s="282">
        <v>15689</v>
      </c>
      <c r="AY15" s="282">
        <v>18720</v>
      </c>
      <c r="AZ15" s="282">
        <v>11156</v>
      </c>
      <c r="BA15" s="282">
        <v>19018</v>
      </c>
      <c r="BB15" s="282">
        <v>18966</v>
      </c>
      <c r="BC15" s="282">
        <v>18599</v>
      </c>
      <c r="BD15" s="282">
        <v>16159</v>
      </c>
      <c r="BE15" s="282">
        <v>16248</v>
      </c>
      <c r="BF15" s="282">
        <v>18852</v>
      </c>
      <c r="BG15" s="282">
        <v>19059</v>
      </c>
      <c r="BH15" s="282">
        <v>19072</v>
      </c>
      <c r="BI15" s="282">
        <v>10896</v>
      </c>
    </row>
    <row r="16" spans="1:61" x14ac:dyDescent="0.15">
      <c r="A16" s="1">
        <v>11</v>
      </c>
      <c r="B16" s="282">
        <v>10747</v>
      </c>
      <c r="C16" s="282">
        <v>19123</v>
      </c>
      <c r="D16" s="282">
        <v>19358</v>
      </c>
      <c r="E16" s="282">
        <v>18443</v>
      </c>
      <c r="F16" s="282">
        <v>15289</v>
      </c>
      <c r="G16" s="282">
        <v>15516</v>
      </c>
      <c r="H16" s="282">
        <v>18303</v>
      </c>
      <c r="I16" s="282">
        <v>19257</v>
      </c>
      <c r="J16" s="282">
        <v>18988</v>
      </c>
      <c r="K16" s="282">
        <v>9891</v>
      </c>
      <c r="L16" s="282">
        <v>15372</v>
      </c>
      <c r="M16" s="282">
        <v>15763</v>
      </c>
      <c r="N16" s="282">
        <v>11077</v>
      </c>
      <c r="O16" s="282">
        <v>11094</v>
      </c>
      <c r="P16" s="282">
        <v>11339</v>
      </c>
      <c r="Q16" s="282">
        <v>11456</v>
      </c>
      <c r="R16" s="282">
        <v>11072</v>
      </c>
      <c r="S16" s="282">
        <v>11357</v>
      </c>
      <c r="T16" s="282">
        <v>10963</v>
      </c>
      <c r="U16" s="282">
        <v>11241</v>
      </c>
      <c r="V16" s="282">
        <v>14383</v>
      </c>
      <c r="W16" s="282">
        <v>14677</v>
      </c>
      <c r="X16" s="282">
        <v>11160</v>
      </c>
      <c r="Y16" s="282">
        <v>10803</v>
      </c>
      <c r="Z16" s="282">
        <v>11427</v>
      </c>
      <c r="AA16" s="282">
        <v>11302</v>
      </c>
      <c r="AB16" s="282">
        <v>11451</v>
      </c>
      <c r="AC16" s="282">
        <v>11130</v>
      </c>
      <c r="AD16" s="282">
        <v>10771</v>
      </c>
      <c r="AE16" s="282">
        <v>10744</v>
      </c>
      <c r="AF16" s="282">
        <v>11271</v>
      </c>
      <c r="AG16" s="282">
        <v>11228</v>
      </c>
      <c r="AH16" s="282">
        <v>11297</v>
      </c>
      <c r="AI16" s="282">
        <v>11339</v>
      </c>
      <c r="AJ16" s="282">
        <v>11189</v>
      </c>
      <c r="AK16" s="282">
        <v>11244</v>
      </c>
      <c r="AL16" s="282">
        <v>11170</v>
      </c>
      <c r="AM16" s="282">
        <v>14829</v>
      </c>
      <c r="AN16" s="282">
        <v>14125</v>
      </c>
      <c r="AO16" s="282">
        <v>19280</v>
      </c>
      <c r="AP16" s="282">
        <v>10869</v>
      </c>
      <c r="AQ16" s="282">
        <v>11131</v>
      </c>
      <c r="AR16" s="282">
        <v>11337</v>
      </c>
      <c r="AS16" s="282">
        <v>11024</v>
      </c>
      <c r="AT16" s="282">
        <v>11226</v>
      </c>
      <c r="AU16" s="282">
        <v>10904</v>
      </c>
      <c r="AV16" s="282">
        <v>11181</v>
      </c>
      <c r="AW16" s="282">
        <v>15409</v>
      </c>
      <c r="AX16" s="282">
        <v>15118</v>
      </c>
      <c r="AY16" s="282">
        <v>18114</v>
      </c>
      <c r="AZ16" s="282">
        <v>10088</v>
      </c>
      <c r="BA16" s="282">
        <v>19021</v>
      </c>
      <c r="BB16" s="282">
        <v>18949</v>
      </c>
      <c r="BC16" s="282">
        <v>18013</v>
      </c>
      <c r="BD16" s="282">
        <v>15139</v>
      </c>
      <c r="BE16" s="282">
        <v>15187</v>
      </c>
      <c r="BF16" s="282">
        <v>18309</v>
      </c>
      <c r="BG16" s="282">
        <v>19083</v>
      </c>
      <c r="BH16" s="282">
        <v>19055</v>
      </c>
      <c r="BI16" s="282">
        <v>9780</v>
      </c>
    </row>
    <row r="17" spans="1:61" x14ac:dyDescent="0.15">
      <c r="A17" s="1">
        <v>12</v>
      </c>
      <c r="B17" s="282">
        <v>9660</v>
      </c>
      <c r="C17" s="282">
        <v>19132</v>
      </c>
      <c r="D17" s="282">
        <v>19374</v>
      </c>
      <c r="E17" s="282">
        <v>17720</v>
      </c>
      <c r="F17" s="282">
        <v>14206</v>
      </c>
      <c r="G17" s="282">
        <v>14426</v>
      </c>
      <c r="H17" s="282">
        <v>17529</v>
      </c>
      <c r="I17" s="282">
        <v>19260</v>
      </c>
      <c r="J17" s="282">
        <v>19003</v>
      </c>
      <c r="K17" s="282">
        <v>8811</v>
      </c>
      <c r="L17" s="282">
        <v>14774</v>
      </c>
      <c r="M17" s="282">
        <v>15133</v>
      </c>
      <c r="N17" s="282">
        <v>9968</v>
      </c>
      <c r="O17" s="282">
        <v>9956</v>
      </c>
      <c r="P17" s="282">
        <v>10256</v>
      </c>
      <c r="Q17" s="282">
        <v>10341</v>
      </c>
      <c r="R17" s="282">
        <v>9938</v>
      </c>
      <c r="S17" s="282">
        <v>10244</v>
      </c>
      <c r="T17" s="282">
        <v>9805</v>
      </c>
      <c r="U17" s="282">
        <v>10137</v>
      </c>
      <c r="V17" s="282">
        <v>13664</v>
      </c>
      <c r="W17" s="282">
        <v>13985</v>
      </c>
      <c r="X17" s="282">
        <v>10057</v>
      </c>
      <c r="Y17" s="282">
        <v>9634</v>
      </c>
      <c r="Z17" s="282">
        <v>10293</v>
      </c>
      <c r="AA17" s="282">
        <v>10151</v>
      </c>
      <c r="AB17" s="282">
        <v>10326</v>
      </c>
      <c r="AC17" s="282">
        <v>10014</v>
      </c>
      <c r="AD17" s="282">
        <v>9679</v>
      </c>
      <c r="AE17" s="282">
        <v>9637</v>
      </c>
      <c r="AF17" s="282">
        <v>10176</v>
      </c>
      <c r="AG17" s="282">
        <v>10128</v>
      </c>
      <c r="AH17" s="282">
        <v>10195</v>
      </c>
      <c r="AI17" s="282">
        <v>10197</v>
      </c>
      <c r="AJ17" s="282">
        <v>10059</v>
      </c>
      <c r="AK17" s="282">
        <v>10108</v>
      </c>
      <c r="AL17" s="282">
        <v>10012</v>
      </c>
      <c r="AM17" s="282">
        <v>14069</v>
      </c>
      <c r="AN17" s="282">
        <v>13393</v>
      </c>
      <c r="AO17" s="282">
        <v>19218</v>
      </c>
      <c r="AP17" s="282">
        <v>9742</v>
      </c>
      <c r="AQ17" s="282">
        <v>10051</v>
      </c>
      <c r="AR17" s="282">
        <v>10230</v>
      </c>
      <c r="AS17" s="282">
        <v>9900</v>
      </c>
      <c r="AT17" s="282">
        <v>10100</v>
      </c>
      <c r="AU17" s="282">
        <v>9779</v>
      </c>
      <c r="AV17" s="282">
        <v>10073</v>
      </c>
      <c r="AW17" s="282">
        <v>14852</v>
      </c>
      <c r="AX17" s="282">
        <v>14493</v>
      </c>
      <c r="AY17" s="282">
        <v>17167</v>
      </c>
      <c r="AZ17" s="282">
        <v>9048</v>
      </c>
      <c r="BA17" s="282">
        <v>19026</v>
      </c>
      <c r="BB17" s="282">
        <v>18942</v>
      </c>
      <c r="BC17" s="282">
        <v>17280</v>
      </c>
      <c r="BD17" s="282">
        <v>14028</v>
      </c>
      <c r="BE17" s="282">
        <v>14184</v>
      </c>
      <c r="BF17" s="282">
        <v>17514</v>
      </c>
      <c r="BG17" s="282">
        <v>19084</v>
      </c>
      <c r="BH17" s="282">
        <v>19011</v>
      </c>
      <c r="BI17" s="282">
        <v>8687</v>
      </c>
    </row>
    <row r="18" spans="1:61" x14ac:dyDescent="0.15">
      <c r="A18" s="1">
        <v>13</v>
      </c>
      <c r="B18" s="282">
        <v>8591</v>
      </c>
      <c r="C18" s="282">
        <v>19095</v>
      </c>
      <c r="D18" s="282">
        <v>19373</v>
      </c>
      <c r="E18" s="282">
        <v>16752</v>
      </c>
      <c r="F18" s="282">
        <v>13111</v>
      </c>
      <c r="G18" s="282">
        <v>13306</v>
      </c>
      <c r="H18" s="282">
        <v>16484</v>
      </c>
      <c r="I18" s="282">
        <v>19237</v>
      </c>
      <c r="J18" s="282">
        <v>18973</v>
      </c>
      <c r="K18" s="282">
        <v>7746</v>
      </c>
      <c r="L18" s="282">
        <v>14135</v>
      </c>
      <c r="M18" s="282">
        <v>14479</v>
      </c>
      <c r="N18" s="282">
        <v>8899</v>
      </c>
      <c r="O18" s="282">
        <v>8878</v>
      </c>
      <c r="P18" s="282">
        <v>9166</v>
      </c>
      <c r="Q18" s="282">
        <v>9268</v>
      </c>
      <c r="R18" s="282">
        <v>8810</v>
      </c>
      <c r="S18" s="282">
        <v>9140</v>
      </c>
      <c r="T18" s="282">
        <v>8754</v>
      </c>
      <c r="U18" s="282">
        <v>9048</v>
      </c>
      <c r="V18" s="282">
        <v>12966</v>
      </c>
      <c r="W18" s="282">
        <v>13264</v>
      </c>
      <c r="X18" s="282">
        <v>8970</v>
      </c>
      <c r="Y18" s="282">
        <v>8551</v>
      </c>
      <c r="Z18" s="282">
        <v>9191</v>
      </c>
      <c r="AA18" s="282">
        <v>9038</v>
      </c>
      <c r="AB18" s="282">
        <v>9269</v>
      </c>
      <c r="AC18" s="282">
        <v>8903</v>
      </c>
      <c r="AD18" s="282">
        <v>8606</v>
      </c>
      <c r="AE18" s="282">
        <v>8591</v>
      </c>
      <c r="AF18" s="282">
        <v>9092</v>
      </c>
      <c r="AG18" s="282">
        <v>9056</v>
      </c>
      <c r="AH18" s="282">
        <v>9095</v>
      </c>
      <c r="AI18" s="282">
        <v>9125</v>
      </c>
      <c r="AJ18" s="282">
        <v>8955</v>
      </c>
      <c r="AK18" s="282">
        <v>9019</v>
      </c>
      <c r="AL18" s="282">
        <v>8916</v>
      </c>
      <c r="AM18" s="282">
        <v>13412</v>
      </c>
      <c r="AN18" s="282">
        <v>12617</v>
      </c>
      <c r="AO18" s="282">
        <v>19197</v>
      </c>
      <c r="AP18" s="282">
        <v>8705</v>
      </c>
      <c r="AQ18" s="282">
        <v>8982</v>
      </c>
      <c r="AR18" s="282">
        <v>9199</v>
      </c>
      <c r="AS18" s="282">
        <v>8809</v>
      </c>
      <c r="AT18" s="282">
        <v>9012</v>
      </c>
      <c r="AU18" s="282">
        <v>8703</v>
      </c>
      <c r="AV18" s="282">
        <v>8942</v>
      </c>
      <c r="AW18" s="282">
        <v>14202</v>
      </c>
      <c r="AX18" s="282">
        <v>13906</v>
      </c>
      <c r="AY18" s="282">
        <v>16125</v>
      </c>
      <c r="AZ18" s="282">
        <v>8057</v>
      </c>
      <c r="BA18" s="282">
        <v>18966</v>
      </c>
      <c r="BB18" s="282">
        <v>18884</v>
      </c>
      <c r="BC18" s="282">
        <v>16284</v>
      </c>
      <c r="BD18" s="282">
        <v>12968</v>
      </c>
      <c r="BE18" s="282">
        <v>13088</v>
      </c>
      <c r="BF18" s="282">
        <v>16536</v>
      </c>
      <c r="BG18" s="282">
        <v>19056</v>
      </c>
      <c r="BH18" s="282">
        <v>19034</v>
      </c>
      <c r="BI18" s="282">
        <v>7662</v>
      </c>
    </row>
    <row r="19" spans="1:61" x14ac:dyDescent="0.15">
      <c r="A19" s="1">
        <v>14</v>
      </c>
      <c r="B19" s="282">
        <v>7617</v>
      </c>
      <c r="C19" s="282">
        <v>19082</v>
      </c>
      <c r="D19" s="282">
        <v>19337</v>
      </c>
      <c r="E19" s="282">
        <v>15679</v>
      </c>
      <c r="F19" s="282">
        <v>11955</v>
      </c>
      <c r="G19" s="282">
        <v>12215</v>
      </c>
      <c r="H19" s="282">
        <v>15411</v>
      </c>
      <c r="I19" s="282">
        <v>19180</v>
      </c>
      <c r="J19" s="282">
        <v>18972</v>
      </c>
      <c r="K19" s="282">
        <v>6761</v>
      </c>
      <c r="L19" s="282">
        <v>13528</v>
      </c>
      <c r="M19" s="282">
        <v>13875</v>
      </c>
      <c r="N19" s="282">
        <v>7846</v>
      </c>
      <c r="O19" s="282">
        <v>7833</v>
      </c>
      <c r="P19" s="282">
        <v>8147</v>
      </c>
      <c r="Q19" s="282">
        <v>8210</v>
      </c>
      <c r="R19" s="282">
        <v>7748</v>
      </c>
      <c r="S19" s="282">
        <v>8131</v>
      </c>
      <c r="T19" s="282">
        <v>7717</v>
      </c>
      <c r="U19" s="282">
        <v>7995</v>
      </c>
      <c r="V19" s="282">
        <v>12206</v>
      </c>
      <c r="W19" s="282">
        <v>12548</v>
      </c>
      <c r="X19" s="282">
        <v>7915</v>
      </c>
      <c r="Y19" s="282">
        <v>7503</v>
      </c>
      <c r="Z19" s="282">
        <v>8151</v>
      </c>
      <c r="AA19" s="282">
        <v>7995</v>
      </c>
      <c r="AB19" s="282">
        <v>8183</v>
      </c>
      <c r="AC19" s="282">
        <v>7884</v>
      </c>
      <c r="AD19" s="282">
        <v>7558</v>
      </c>
      <c r="AE19" s="282">
        <v>7567</v>
      </c>
      <c r="AF19" s="282">
        <v>8047</v>
      </c>
      <c r="AG19" s="282">
        <v>8031</v>
      </c>
      <c r="AH19" s="282">
        <v>8113</v>
      </c>
      <c r="AI19" s="282">
        <v>8058</v>
      </c>
      <c r="AJ19" s="282">
        <v>7900</v>
      </c>
      <c r="AK19" s="282">
        <v>7934</v>
      </c>
      <c r="AL19" s="282">
        <v>7871</v>
      </c>
      <c r="AM19" s="282">
        <v>12681</v>
      </c>
      <c r="AN19" s="282">
        <v>11928</v>
      </c>
      <c r="AO19" s="282">
        <v>19189</v>
      </c>
      <c r="AP19" s="282">
        <v>7678</v>
      </c>
      <c r="AQ19" s="282">
        <v>7950</v>
      </c>
      <c r="AR19" s="282">
        <v>8185</v>
      </c>
      <c r="AS19" s="282">
        <v>7796</v>
      </c>
      <c r="AT19" s="282">
        <v>8008</v>
      </c>
      <c r="AU19" s="282">
        <v>7660</v>
      </c>
      <c r="AV19" s="282">
        <v>7928</v>
      </c>
      <c r="AW19" s="282">
        <v>13598</v>
      </c>
      <c r="AX19" s="282">
        <v>13296</v>
      </c>
      <c r="AY19" s="282">
        <v>14941</v>
      </c>
      <c r="AZ19" s="282">
        <v>7116</v>
      </c>
      <c r="BA19" s="282">
        <v>18984</v>
      </c>
      <c r="BB19" s="282">
        <v>18865</v>
      </c>
      <c r="BC19" s="282">
        <v>15239</v>
      </c>
      <c r="BD19" s="282">
        <v>11857</v>
      </c>
      <c r="BE19" s="282">
        <v>11979</v>
      </c>
      <c r="BF19" s="282">
        <v>15394</v>
      </c>
      <c r="BG19" s="282">
        <v>18990</v>
      </c>
      <c r="BH19" s="282">
        <v>19012</v>
      </c>
      <c r="BI19" s="282">
        <v>6720</v>
      </c>
    </row>
    <row r="20" spans="1:61" x14ac:dyDescent="0.15">
      <c r="A20" s="1">
        <v>15</v>
      </c>
      <c r="B20" s="282">
        <v>6723</v>
      </c>
      <c r="C20" s="282">
        <v>19067</v>
      </c>
      <c r="D20" s="282">
        <v>19254</v>
      </c>
      <c r="E20" s="282">
        <v>14495</v>
      </c>
      <c r="F20" s="282">
        <v>10814</v>
      </c>
      <c r="G20" s="282">
        <v>11086</v>
      </c>
      <c r="H20" s="282">
        <v>14229</v>
      </c>
      <c r="I20" s="282">
        <v>19138</v>
      </c>
      <c r="J20" s="282">
        <v>18954</v>
      </c>
      <c r="K20" s="282">
        <v>5875</v>
      </c>
      <c r="L20" s="282">
        <v>12945</v>
      </c>
      <c r="M20" s="282">
        <v>13268</v>
      </c>
      <c r="N20" s="282">
        <v>6875</v>
      </c>
      <c r="O20" s="282">
        <v>6824</v>
      </c>
      <c r="P20" s="282">
        <v>7160</v>
      </c>
      <c r="Q20" s="282">
        <v>7214</v>
      </c>
      <c r="R20" s="282">
        <v>6798</v>
      </c>
      <c r="S20" s="282">
        <v>7151</v>
      </c>
      <c r="T20" s="282">
        <v>6770</v>
      </c>
      <c r="U20" s="282">
        <v>7009</v>
      </c>
      <c r="V20" s="282">
        <v>11525</v>
      </c>
      <c r="W20" s="282">
        <v>11798</v>
      </c>
      <c r="X20" s="282">
        <v>6962</v>
      </c>
      <c r="Y20" s="282">
        <v>6543</v>
      </c>
      <c r="Z20" s="282">
        <v>7172</v>
      </c>
      <c r="AA20" s="282">
        <v>7023</v>
      </c>
      <c r="AB20" s="282">
        <v>7231</v>
      </c>
      <c r="AC20" s="282">
        <v>6900</v>
      </c>
      <c r="AD20" s="282">
        <v>6584</v>
      </c>
      <c r="AE20" s="282">
        <v>6599</v>
      </c>
      <c r="AF20" s="282">
        <v>7116</v>
      </c>
      <c r="AG20" s="282">
        <v>7105</v>
      </c>
      <c r="AH20" s="282">
        <v>7153</v>
      </c>
      <c r="AI20" s="282">
        <v>7093</v>
      </c>
      <c r="AJ20" s="282">
        <v>6937</v>
      </c>
      <c r="AK20" s="282">
        <v>6960</v>
      </c>
      <c r="AL20" s="282">
        <v>6885</v>
      </c>
      <c r="AM20" s="282">
        <v>12008</v>
      </c>
      <c r="AN20" s="282">
        <v>11191</v>
      </c>
      <c r="AO20" s="282">
        <v>19111</v>
      </c>
      <c r="AP20" s="282">
        <v>6720</v>
      </c>
      <c r="AQ20" s="282">
        <v>7002</v>
      </c>
      <c r="AR20" s="282">
        <v>7223</v>
      </c>
      <c r="AS20" s="282">
        <v>6841</v>
      </c>
      <c r="AT20" s="282">
        <v>7045</v>
      </c>
      <c r="AU20" s="282">
        <v>6727</v>
      </c>
      <c r="AV20" s="282">
        <v>6929</v>
      </c>
      <c r="AW20" s="282">
        <v>12927</v>
      </c>
      <c r="AX20" s="282">
        <v>12669</v>
      </c>
      <c r="AY20" s="282">
        <v>13672</v>
      </c>
      <c r="AZ20" s="282">
        <v>6245</v>
      </c>
      <c r="BA20" s="282">
        <v>19003</v>
      </c>
      <c r="BB20" s="282">
        <v>18840</v>
      </c>
      <c r="BC20" s="282">
        <v>14118</v>
      </c>
      <c r="BD20" s="282">
        <v>10764</v>
      </c>
      <c r="BE20" s="282">
        <v>10862</v>
      </c>
      <c r="BF20" s="282">
        <v>14216</v>
      </c>
      <c r="BG20" s="282">
        <v>18907</v>
      </c>
      <c r="BH20" s="282">
        <v>19043</v>
      </c>
      <c r="BI20" s="282">
        <v>5851</v>
      </c>
    </row>
    <row r="21" spans="1:61" x14ac:dyDescent="0.15">
      <c r="A21" s="1">
        <v>16</v>
      </c>
      <c r="B21" s="282">
        <v>5889</v>
      </c>
      <c r="C21" s="282">
        <v>19087</v>
      </c>
      <c r="D21" s="282">
        <v>19057</v>
      </c>
      <c r="E21" s="282">
        <v>13243</v>
      </c>
      <c r="F21" s="282">
        <v>9752</v>
      </c>
      <c r="G21" s="282">
        <v>9969</v>
      </c>
      <c r="H21" s="282">
        <v>13001</v>
      </c>
      <c r="I21" s="282">
        <v>18848</v>
      </c>
      <c r="J21" s="282">
        <v>18996</v>
      </c>
      <c r="K21" s="282">
        <v>5055</v>
      </c>
      <c r="L21" s="282">
        <v>12373</v>
      </c>
      <c r="M21" s="282">
        <v>12640</v>
      </c>
      <c r="N21" s="282">
        <v>5999</v>
      </c>
      <c r="O21" s="282">
        <v>5953</v>
      </c>
      <c r="P21" s="282">
        <v>6267</v>
      </c>
      <c r="Q21" s="282">
        <v>6303</v>
      </c>
      <c r="R21" s="282">
        <v>5882</v>
      </c>
      <c r="S21" s="282">
        <v>6234</v>
      </c>
      <c r="T21" s="282">
        <v>5855</v>
      </c>
      <c r="U21" s="282">
        <v>6119</v>
      </c>
      <c r="V21" s="282">
        <v>10852</v>
      </c>
      <c r="W21" s="282">
        <v>11119</v>
      </c>
      <c r="X21" s="282">
        <v>6063</v>
      </c>
      <c r="Y21" s="282">
        <v>5644</v>
      </c>
      <c r="Z21" s="282">
        <v>6253</v>
      </c>
      <c r="AA21" s="282">
        <v>6128</v>
      </c>
      <c r="AB21" s="282">
        <v>6319</v>
      </c>
      <c r="AC21" s="282">
        <v>6006</v>
      </c>
      <c r="AD21" s="282">
        <v>5721</v>
      </c>
      <c r="AE21" s="282">
        <v>5734</v>
      </c>
      <c r="AF21" s="282">
        <v>6225</v>
      </c>
      <c r="AG21" s="282">
        <v>6225</v>
      </c>
      <c r="AH21" s="282">
        <v>6250</v>
      </c>
      <c r="AI21" s="282">
        <v>6166</v>
      </c>
      <c r="AJ21" s="282">
        <v>6012</v>
      </c>
      <c r="AK21" s="282">
        <v>6073</v>
      </c>
      <c r="AL21" s="282">
        <v>6002</v>
      </c>
      <c r="AM21" s="282">
        <v>11301</v>
      </c>
      <c r="AN21" s="282">
        <v>10492</v>
      </c>
      <c r="AO21" s="282">
        <v>18849</v>
      </c>
      <c r="AP21" s="282">
        <v>5885</v>
      </c>
      <c r="AQ21" s="282">
        <v>6123</v>
      </c>
      <c r="AR21" s="282">
        <v>6336</v>
      </c>
      <c r="AS21" s="282">
        <v>5956</v>
      </c>
      <c r="AT21" s="282">
        <v>6143</v>
      </c>
      <c r="AU21" s="282">
        <v>5837</v>
      </c>
      <c r="AV21" s="282">
        <v>6068</v>
      </c>
      <c r="AW21" s="282">
        <v>12330</v>
      </c>
      <c r="AX21" s="282">
        <v>12044</v>
      </c>
      <c r="AY21" s="282">
        <v>12386</v>
      </c>
      <c r="AZ21" s="282">
        <v>5460</v>
      </c>
      <c r="BA21" s="282">
        <v>19013</v>
      </c>
      <c r="BB21" s="282">
        <v>18579</v>
      </c>
      <c r="BC21" s="282">
        <v>12923</v>
      </c>
      <c r="BD21" s="282">
        <v>9690</v>
      </c>
      <c r="BE21" s="282">
        <v>9779</v>
      </c>
      <c r="BF21" s="282">
        <v>13035</v>
      </c>
      <c r="BG21" s="282">
        <v>18579</v>
      </c>
      <c r="BH21" s="282">
        <v>19037</v>
      </c>
      <c r="BI21" s="282">
        <v>5061</v>
      </c>
    </row>
    <row r="22" spans="1:61" x14ac:dyDescent="0.15">
      <c r="A22" s="1">
        <v>17</v>
      </c>
      <c r="B22" s="282">
        <v>5106</v>
      </c>
      <c r="C22" s="282">
        <v>19113</v>
      </c>
      <c r="D22" s="282">
        <v>18394</v>
      </c>
      <c r="E22" s="282">
        <v>12063</v>
      </c>
      <c r="F22" s="282">
        <v>8691</v>
      </c>
      <c r="G22" s="282">
        <v>8925</v>
      </c>
      <c r="H22" s="282">
        <v>11793</v>
      </c>
      <c r="I22" s="282">
        <v>18179</v>
      </c>
      <c r="J22" s="282">
        <v>18964</v>
      </c>
      <c r="K22" s="282">
        <v>4353</v>
      </c>
      <c r="L22" s="282">
        <v>11766</v>
      </c>
      <c r="M22" s="282">
        <v>12007</v>
      </c>
      <c r="N22" s="282">
        <v>5198</v>
      </c>
      <c r="O22" s="282">
        <v>5148</v>
      </c>
      <c r="P22" s="282">
        <v>5451</v>
      </c>
      <c r="Q22" s="282">
        <v>5481</v>
      </c>
      <c r="R22" s="282">
        <v>5077</v>
      </c>
      <c r="S22" s="282">
        <v>5414</v>
      </c>
      <c r="T22" s="282">
        <v>5056</v>
      </c>
      <c r="U22" s="282">
        <v>5344</v>
      </c>
      <c r="V22" s="282">
        <v>10195</v>
      </c>
      <c r="W22" s="282">
        <v>10443</v>
      </c>
      <c r="X22" s="282">
        <v>5285</v>
      </c>
      <c r="Y22" s="282">
        <v>4864</v>
      </c>
      <c r="Z22" s="282">
        <v>5424</v>
      </c>
      <c r="AA22" s="282">
        <v>5299</v>
      </c>
      <c r="AB22" s="282">
        <v>5491</v>
      </c>
      <c r="AC22" s="282">
        <v>5191</v>
      </c>
      <c r="AD22" s="282">
        <v>4933</v>
      </c>
      <c r="AE22" s="282">
        <v>4979</v>
      </c>
      <c r="AF22" s="282">
        <v>5416</v>
      </c>
      <c r="AG22" s="282">
        <v>5427</v>
      </c>
      <c r="AH22" s="282">
        <v>5422</v>
      </c>
      <c r="AI22" s="282">
        <v>5350</v>
      </c>
      <c r="AJ22" s="282">
        <v>5204</v>
      </c>
      <c r="AK22" s="282">
        <v>5248</v>
      </c>
      <c r="AL22" s="282">
        <v>5182</v>
      </c>
      <c r="AM22" s="282">
        <v>10654</v>
      </c>
      <c r="AN22" s="282">
        <v>9810</v>
      </c>
      <c r="AO22" s="282">
        <v>18145</v>
      </c>
      <c r="AP22" s="282">
        <v>5104</v>
      </c>
      <c r="AQ22" s="282">
        <v>5337</v>
      </c>
      <c r="AR22" s="282">
        <v>5543</v>
      </c>
      <c r="AS22" s="282">
        <v>5150</v>
      </c>
      <c r="AT22" s="282">
        <v>5336</v>
      </c>
      <c r="AU22" s="282">
        <v>5046</v>
      </c>
      <c r="AV22" s="282">
        <v>5241</v>
      </c>
      <c r="AW22" s="282">
        <v>11719</v>
      </c>
      <c r="AX22" s="282">
        <v>11492</v>
      </c>
      <c r="AY22" s="282">
        <v>11073</v>
      </c>
      <c r="AZ22" s="282">
        <v>4734</v>
      </c>
      <c r="BA22" s="282">
        <v>18999</v>
      </c>
      <c r="BB22" s="282">
        <v>17961</v>
      </c>
      <c r="BC22" s="282">
        <v>11749</v>
      </c>
      <c r="BD22" s="282">
        <v>8685</v>
      </c>
      <c r="BE22" s="282">
        <v>8788</v>
      </c>
      <c r="BF22" s="282">
        <v>11818</v>
      </c>
      <c r="BG22" s="282">
        <v>17810</v>
      </c>
      <c r="BH22" s="282">
        <v>18992</v>
      </c>
      <c r="BI22" s="282">
        <v>4356</v>
      </c>
    </row>
    <row r="23" spans="1:61" x14ac:dyDescent="0.15">
      <c r="A23" s="1">
        <v>18</v>
      </c>
      <c r="B23" s="282">
        <v>4438</v>
      </c>
      <c r="C23" s="282">
        <v>19088</v>
      </c>
      <c r="D23" s="282">
        <v>17352</v>
      </c>
      <c r="E23" s="282">
        <v>10879</v>
      </c>
      <c r="F23" s="282">
        <v>7712</v>
      </c>
      <c r="G23" s="282">
        <v>7945</v>
      </c>
      <c r="H23" s="282">
        <v>10575</v>
      </c>
      <c r="I23" s="282">
        <v>17096</v>
      </c>
      <c r="J23" s="282">
        <v>18976</v>
      </c>
      <c r="K23" s="282">
        <v>3728</v>
      </c>
      <c r="L23" s="282">
        <v>11199</v>
      </c>
      <c r="M23" s="282">
        <v>11437</v>
      </c>
      <c r="N23" s="282">
        <v>4498</v>
      </c>
      <c r="O23" s="282">
        <v>4437</v>
      </c>
      <c r="P23" s="282">
        <v>4701</v>
      </c>
      <c r="Q23" s="282">
        <v>4748</v>
      </c>
      <c r="R23" s="282">
        <v>4362</v>
      </c>
      <c r="S23" s="282">
        <v>4678</v>
      </c>
      <c r="T23" s="282">
        <v>4368</v>
      </c>
      <c r="U23" s="282">
        <v>4610</v>
      </c>
      <c r="V23" s="282">
        <v>9528</v>
      </c>
      <c r="W23" s="282">
        <v>9796</v>
      </c>
      <c r="X23" s="282">
        <v>4554</v>
      </c>
      <c r="Y23" s="282">
        <v>4175</v>
      </c>
      <c r="Z23" s="282">
        <v>4672</v>
      </c>
      <c r="AA23" s="282">
        <v>4559</v>
      </c>
      <c r="AB23" s="282">
        <v>4750</v>
      </c>
      <c r="AC23" s="282">
        <v>4472</v>
      </c>
      <c r="AD23" s="282">
        <v>4236</v>
      </c>
      <c r="AE23" s="282">
        <v>4267</v>
      </c>
      <c r="AF23" s="282">
        <v>4707</v>
      </c>
      <c r="AG23" s="282">
        <v>4699</v>
      </c>
      <c r="AH23" s="282">
        <v>4711</v>
      </c>
      <c r="AI23" s="282">
        <v>4626</v>
      </c>
      <c r="AJ23" s="282">
        <v>4483</v>
      </c>
      <c r="AK23" s="282">
        <v>4518</v>
      </c>
      <c r="AL23" s="282">
        <v>4459</v>
      </c>
      <c r="AM23" s="282">
        <v>9954</v>
      </c>
      <c r="AN23" s="282">
        <v>9155</v>
      </c>
      <c r="AO23" s="282">
        <v>17208</v>
      </c>
      <c r="AP23" s="282">
        <v>4413</v>
      </c>
      <c r="AQ23" s="282">
        <v>4616</v>
      </c>
      <c r="AR23" s="282">
        <v>4820</v>
      </c>
      <c r="AS23" s="282">
        <v>4453</v>
      </c>
      <c r="AT23" s="282">
        <v>4615</v>
      </c>
      <c r="AU23" s="282">
        <v>4345</v>
      </c>
      <c r="AV23" s="282">
        <v>4514</v>
      </c>
      <c r="AW23" s="282">
        <v>11134</v>
      </c>
      <c r="AX23" s="282">
        <v>10920</v>
      </c>
      <c r="AY23" s="282">
        <v>9840</v>
      </c>
      <c r="AZ23" s="282">
        <v>4112</v>
      </c>
      <c r="BA23" s="282">
        <v>18954</v>
      </c>
      <c r="BB23" s="282">
        <v>16986</v>
      </c>
      <c r="BC23" s="282">
        <v>10643</v>
      </c>
      <c r="BD23" s="282">
        <v>7735</v>
      </c>
      <c r="BE23" s="282">
        <v>7824</v>
      </c>
      <c r="BF23" s="282">
        <v>10639</v>
      </c>
      <c r="BG23" s="282">
        <v>16692</v>
      </c>
      <c r="BH23" s="282">
        <v>18975</v>
      </c>
      <c r="BI23" s="282">
        <v>3738</v>
      </c>
    </row>
    <row r="24" spans="1:61" x14ac:dyDescent="0.15">
      <c r="A24" s="1">
        <v>19</v>
      </c>
      <c r="B24" s="282">
        <v>3838</v>
      </c>
      <c r="C24" s="282">
        <v>19059</v>
      </c>
      <c r="D24" s="282">
        <v>16109</v>
      </c>
      <c r="E24" s="282">
        <v>9733</v>
      </c>
      <c r="F24" s="282">
        <v>6812</v>
      </c>
      <c r="G24" s="282">
        <v>7038</v>
      </c>
      <c r="H24" s="282">
        <v>9470</v>
      </c>
      <c r="I24" s="282">
        <v>15875</v>
      </c>
      <c r="J24" s="282">
        <v>18937</v>
      </c>
      <c r="K24" s="282">
        <v>3188</v>
      </c>
      <c r="L24" s="282">
        <v>10678</v>
      </c>
      <c r="M24" s="282">
        <v>10847</v>
      </c>
      <c r="N24" s="282">
        <v>3866</v>
      </c>
      <c r="O24" s="282">
        <v>3787</v>
      </c>
      <c r="P24" s="282">
        <v>4056</v>
      </c>
      <c r="Q24" s="282">
        <v>4087</v>
      </c>
      <c r="R24" s="282">
        <v>3742</v>
      </c>
      <c r="S24" s="282">
        <v>4048</v>
      </c>
      <c r="T24" s="282">
        <v>3741</v>
      </c>
      <c r="U24" s="282">
        <v>3964</v>
      </c>
      <c r="V24" s="282">
        <v>8900</v>
      </c>
      <c r="W24" s="282">
        <v>9157</v>
      </c>
      <c r="X24" s="282">
        <v>3913</v>
      </c>
      <c r="Y24" s="282">
        <v>3574</v>
      </c>
      <c r="Z24" s="282">
        <v>4026</v>
      </c>
      <c r="AA24" s="282">
        <v>3925</v>
      </c>
      <c r="AB24" s="282">
        <v>4086</v>
      </c>
      <c r="AC24" s="282">
        <v>3839</v>
      </c>
      <c r="AD24" s="282">
        <v>3623</v>
      </c>
      <c r="AE24" s="282">
        <v>3676</v>
      </c>
      <c r="AF24" s="282">
        <v>4070</v>
      </c>
      <c r="AG24" s="282">
        <v>4071</v>
      </c>
      <c r="AH24" s="282">
        <v>4069</v>
      </c>
      <c r="AI24" s="282">
        <v>3979</v>
      </c>
      <c r="AJ24" s="282">
        <v>3839</v>
      </c>
      <c r="AK24" s="282">
        <v>3872</v>
      </c>
      <c r="AL24" s="282">
        <v>3823</v>
      </c>
      <c r="AM24" s="282">
        <v>9344</v>
      </c>
      <c r="AN24" s="282">
        <v>8535</v>
      </c>
      <c r="AO24" s="282">
        <v>16069</v>
      </c>
      <c r="AP24" s="282">
        <v>3806</v>
      </c>
      <c r="AQ24" s="282">
        <v>3991</v>
      </c>
      <c r="AR24" s="282">
        <v>4170</v>
      </c>
      <c r="AS24" s="282">
        <v>3832</v>
      </c>
      <c r="AT24" s="282">
        <v>3982</v>
      </c>
      <c r="AU24" s="282">
        <v>3721</v>
      </c>
      <c r="AV24" s="282">
        <v>3880</v>
      </c>
      <c r="AW24" s="282">
        <v>10556</v>
      </c>
      <c r="AX24" s="282">
        <v>10379</v>
      </c>
      <c r="AY24" s="282">
        <v>8674</v>
      </c>
      <c r="AZ24" s="282">
        <v>3557</v>
      </c>
      <c r="BA24" s="282">
        <v>18985</v>
      </c>
      <c r="BB24" s="282">
        <v>15845</v>
      </c>
      <c r="BC24" s="282">
        <v>9567</v>
      </c>
      <c r="BD24" s="282">
        <v>6868</v>
      </c>
      <c r="BE24" s="282">
        <v>6951</v>
      </c>
      <c r="BF24" s="282">
        <v>9488</v>
      </c>
      <c r="BG24" s="282">
        <v>15413</v>
      </c>
      <c r="BH24" s="282">
        <v>19034</v>
      </c>
      <c r="BI24" s="282">
        <v>3216</v>
      </c>
    </row>
    <row r="25" spans="1:61" x14ac:dyDescent="0.15">
      <c r="A25" s="1">
        <v>20</v>
      </c>
      <c r="B25" s="282">
        <v>3323</v>
      </c>
      <c r="C25" s="282">
        <v>19095</v>
      </c>
      <c r="D25" s="282">
        <v>14711</v>
      </c>
      <c r="E25" s="282">
        <v>8630</v>
      </c>
      <c r="F25" s="282">
        <v>5996</v>
      </c>
      <c r="G25" s="282">
        <v>6198</v>
      </c>
      <c r="H25" s="282">
        <v>8416</v>
      </c>
      <c r="I25" s="282">
        <v>14528</v>
      </c>
      <c r="J25" s="282">
        <v>18931</v>
      </c>
      <c r="K25" s="282">
        <v>2734</v>
      </c>
      <c r="L25" s="282">
        <v>10132</v>
      </c>
      <c r="M25" s="282">
        <v>10287</v>
      </c>
      <c r="N25" s="282">
        <v>3321</v>
      </c>
      <c r="O25" s="282">
        <v>3258</v>
      </c>
      <c r="P25" s="282">
        <v>3487</v>
      </c>
      <c r="Q25" s="282">
        <v>3529</v>
      </c>
      <c r="R25" s="282">
        <v>3208</v>
      </c>
      <c r="S25" s="282">
        <v>3474</v>
      </c>
      <c r="T25" s="282">
        <v>3225</v>
      </c>
      <c r="U25" s="282">
        <v>3418</v>
      </c>
      <c r="V25" s="282">
        <v>8338</v>
      </c>
      <c r="W25" s="282">
        <v>8545</v>
      </c>
      <c r="X25" s="282">
        <v>3362</v>
      </c>
      <c r="Y25" s="282">
        <v>3050</v>
      </c>
      <c r="Z25" s="282">
        <v>3457</v>
      </c>
      <c r="AA25" s="282">
        <v>3368</v>
      </c>
      <c r="AB25" s="282">
        <v>3524</v>
      </c>
      <c r="AC25" s="282">
        <v>3299</v>
      </c>
      <c r="AD25" s="282">
        <v>3099</v>
      </c>
      <c r="AE25" s="282">
        <v>3153</v>
      </c>
      <c r="AF25" s="282">
        <v>3536</v>
      </c>
      <c r="AG25" s="282">
        <v>3513</v>
      </c>
      <c r="AH25" s="282">
        <v>3534</v>
      </c>
      <c r="AI25" s="282">
        <v>3416</v>
      </c>
      <c r="AJ25" s="282">
        <v>3288</v>
      </c>
      <c r="AK25" s="282">
        <v>3324</v>
      </c>
      <c r="AL25" s="282">
        <v>3281</v>
      </c>
      <c r="AM25" s="282">
        <v>8751</v>
      </c>
      <c r="AN25" s="282">
        <v>7930</v>
      </c>
      <c r="AO25" s="282">
        <v>14764</v>
      </c>
      <c r="AP25" s="282">
        <v>3291</v>
      </c>
      <c r="AQ25" s="282">
        <v>3445</v>
      </c>
      <c r="AR25" s="282">
        <v>3606</v>
      </c>
      <c r="AS25" s="282">
        <v>3303</v>
      </c>
      <c r="AT25" s="282">
        <v>3429</v>
      </c>
      <c r="AU25" s="282">
        <v>3196</v>
      </c>
      <c r="AV25" s="282">
        <v>3334</v>
      </c>
      <c r="AW25" s="282">
        <v>9985</v>
      </c>
      <c r="AX25" s="282">
        <v>9829</v>
      </c>
      <c r="AY25" s="282">
        <v>7584</v>
      </c>
      <c r="AZ25" s="282">
        <v>3084</v>
      </c>
      <c r="BA25" s="282">
        <v>18985</v>
      </c>
      <c r="BB25" s="282">
        <v>14569</v>
      </c>
      <c r="BC25" s="282">
        <v>8524</v>
      </c>
      <c r="BD25" s="282">
        <v>6051</v>
      </c>
      <c r="BE25" s="282">
        <v>6107</v>
      </c>
      <c r="BF25" s="282">
        <v>8461</v>
      </c>
      <c r="BG25" s="282">
        <v>14077</v>
      </c>
      <c r="BH25" s="282">
        <v>18997</v>
      </c>
      <c r="BI25" s="282">
        <v>2773</v>
      </c>
    </row>
    <row r="26" spans="1:61" x14ac:dyDescent="0.15">
      <c r="A26" s="1">
        <v>21</v>
      </c>
      <c r="B26" s="282">
        <v>2861</v>
      </c>
      <c r="C26" s="282">
        <v>19039</v>
      </c>
      <c r="D26" s="282">
        <v>13294</v>
      </c>
      <c r="E26" s="282">
        <v>7637</v>
      </c>
      <c r="F26" s="282">
        <v>5237</v>
      </c>
      <c r="G26" s="282">
        <v>5442</v>
      </c>
      <c r="H26" s="282">
        <v>7407</v>
      </c>
      <c r="I26" s="282">
        <v>13115</v>
      </c>
      <c r="J26" s="282">
        <v>18921</v>
      </c>
      <c r="K26" s="282">
        <v>2352</v>
      </c>
      <c r="L26" s="282">
        <v>9613</v>
      </c>
      <c r="M26" s="282">
        <v>9733</v>
      </c>
      <c r="N26" s="282">
        <v>2842</v>
      </c>
      <c r="O26" s="282">
        <v>2792</v>
      </c>
      <c r="P26" s="282">
        <v>3010</v>
      </c>
      <c r="Q26" s="282">
        <v>3039</v>
      </c>
      <c r="R26" s="282">
        <v>2741</v>
      </c>
      <c r="S26" s="282">
        <v>2985</v>
      </c>
      <c r="T26" s="282">
        <v>2755</v>
      </c>
      <c r="U26" s="282">
        <v>2939</v>
      </c>
      <c r="V26" s="282">
        <v>7764</v>
      </c>
      <c r="W26" s="282">
        <v>7975</v>
      </c>
      <c r="X26" s="282">
        <v>2896</v>
      </c>
      <c r="Y26" s="282">
        <v>2601</v>
      </c>
      <c r="Z26" s="282">
        <v>2969</v>
      </c>
      <c r="AA26" s="282">
        <v>2882</v>
      </c>
      <c r="AB26" s="282">
        <v>3026</v>
      </c>
      <c r="AC26" s="282">
        <v>2826</v>
      </c>
      <c r="AD26" s="282">
        <v>2658</v>
      </c>
      <c r="AE26" s="282">
        <v>2713</v>
      </c>
      <c r="AF26" s="282">
        <v>3063</v>
      </c>
      <c r="AG26" s="282">
        <v>3046</v>
      </c>
      <c r="AH26" s="282">
        <v>3030</v>
      </c>
      <c r="AI26" s="282">
        <v>2919</v>
      </c>
      <c r="AJ26" s="282">
        <v>2826</v>
      </c>
      <c r="AK26" s="282">
        <v>2844</v>
      </c>
      <c r="AL26" s="282">
        <v>2806</v>
      </c>
      <c r="AM26" s="282">
        <v>8155</v>
      </c>
      <c r="AN26" s="282">
        <v>7340</v>
      </c>
      <c r="AO26" s="282">
        <v>13420</v>
      </c>
      <c r="AP26" s="282">
        <v>2837</v>
      </c>
      <c r="AQ26" s="282">
        <v>2975</v>
      </c>
      <c r="AR26" s="282">
        <v>3120</v>
      </c>
      <c r="AS26" s="282">
        <v>2836</v>
      </c>
      <c r="AT26" s="282">
        <v>2939</v>
      </c>
      <c r="AU26" s="282">
        <v>2737</v>
      </c>
      <c r="AV26" s="282">
        <v>2866</v>
      </c>
      <c r="AW26" s="282">
        <v>9449</v>
      </c>
      <c r="AX26" s="282">
        <v>9305</v>
      </c>
      <c r="AY26" s="282">
        <v>6576</v>
      </c>
      <c r="AZ26" s="282">
        <v>2671</v>
      </c>
      <c r="BA26" s="282">
        <v>18947</v>
      </c>
      <c r="BB26" s="282">
        <v>13255</v>
      </c>
      <c r="BC26" s="282">
        <v>7554</v>
      </c>
      <c r="BD26" s="282">
        <v>5317</v>
      </c>
      <c r="BE26" s="282">
        <v>5369</v>
      </c>
      <c r="BF26" s="282">
        <v>7473</v>
      </c>
      <c r="BG26" s="282">
        <v>12668</v>
      </c>
      <c r="BH26" s="282">
        <v>18956</v>
      </c>
      <c r="BI26" s="282">
        <v>2389</v>
      </c>
    </row>
    <row r="27" spans="1:61" x14ac:dyDescent="0.15">
      <c r="A27" s="1">
        <v>22</v>
      </c>
      <c r="B27" s="282">
        <v>2484</v>
      </c>
      <c r="C27" s="282">
        <v>19058</v>
      </c>
      <c r="D27" s="282">
        <v>11934</v>
      </c>
      <c r="E27" s="282">
        <v>6711</v>
      </c>
      <c r="F27" s="282">
        <v>4580</v>
      </c>
      <c r="G27" s="282">
        <v>4753</v>
      </c>
      <c r="H27" s="282">
        <v>6472</v>
      </c>
      <c r="I27" s="282">
        <v>11761</v>
      </c>
      <c r="J27" s="282">
        <v>18925</v>
      </c>
      <c r="K27" s="282">
        <v>2035</v>
      </c>
      <c r="L27" s="282">
        <v>9134</v>
      </c>
      <c r="M27" s="282">
        <v>9218</v>
      </c>
      <c r="N27" s="282">
        <v>2457</v>
      </c>
      <c r="O27" s="282">
        <v>2413</v>
      </c>
      <c r="P27" s="282">
        <v>2592</v>
      </c>
      <c r="Q27" s="282">
        <v>2618</v>
      </c>
      <c r="R27" s="282">
        <v>2367</v>
      </c>
      <c r="S27" s="282">
        <v>2580</v>
      </c>
      <c r="T27" s="282">
        <v>2385</v>
      </c>
      <c r="U27" s="282">
        <v>2540</v>
      </c>
      <c r="V27" s="282">
        <v>7219</v>
      </c>
      <c r="W27" s="282">
        <v>7437</v>
      </c>
      <c r="X27" s="282">
        <v>2498</v>
      </c>
      <c r="Y27" s="282">
        <v>2239</v>
      </c>
      <c r="Z27" s="282">
        <v>2558</v>
      </c>
      <c r="AA27" s="282">
        <v>2488</v>
      </c>
      <c r="AB27" s="282">
        <v>2606</v>
      </c>
      <c r="AC27" s="282">
        <v>2431</v>
      </c>
      <c r="AD27" s="282">
        <v>2296</v>
      </c>
      <c r="AE27" s="282">
        <v>2343</v>
      </c>
      <c r="AF27" s="282">
        <v>2646</v>
      </c>
      <c r="AG27" s="282">
        <v>2625</v>
      </c>
      <c r="AH27" s="282">
        <v>2620</v>
      </c>
      <c r="AI27" s="282">
        <v>2531</v>
      </c>
      <c r="AJ27" s="282">
        <v>2433</v>
      </c>
      <c r="AK27" s="282">
        <v>2445</v>
      </c>
      <c r="AL27" s="282">
        <v>2419</v>
      </c>
      <c r="AM27" s="282">
        <v>7616</v>
      </c>
      <c r="AN27" s="282">
        <v>6781</v>
      </c>
      <c r="AO27" s="282">
        <v>12056</v>
      </c>
      <c r="AP27" s="282">
        <v>2465</v>
      </c>
      <c r="AQ27" s="282">
        <v>2575</v>
      </c>
      <c r="AR27" s="282">
        <v>2699</v>
      </c>
      <c r="AS27" s="282">
        <v>2441</v>
      </c>
      <c r="AT27" s="282">
        <v>2540</v>
      </c>
      <c r="AU27" s="282">
        <v>2363</v>
      </c>
      <c r="AV27" s="282">
        <v>2463</v>
      </c>
      <c r="AW27" s="282">
        <v>8930</v>
      </c>
      <c r="AX27" s="282">
        <v>8809</v>
      </c>
      <c r="AY27" s="282">
        <v>5711</v>
      </c>
      <c r="AZ27" s="282">
        <v>2331</v>
      </c>
      <c r="BA27" s="282">
        <v>18942</v>
      </c>
      <c r="BB27" s="282">
        <v>11926</v>
      </c>
      <c r="BC27" s="282">
        <v>6649</v>
      </c>
      <c r="BD27" s="282">
        <v>4669</v>
      </c>
      <c r="BE27" s="282">
        <v>4726</v>
      </c>
      <c r="BF27" s="282">
        <v>6577</v>
      </c>
      <c r="BG27" s="282">
        <v>11317</v>
      </c>
      <c r="BH27" s="282">
        <v>18949</v>
      </c>
      <c r="BI27" s="282">
        <v>2074</v>
      </c>
    </row>
    <row r="28" spans="1:61" x14ac:dyDescent="0.15">
      <c r="A28" s="1">
        <v>23</v>
      </c>
      <c r="B28" s="282">
        <v>2171</v>
      </c>
      <c r="C28" s="282">
        <v>19014</v>
      </c>
      <c r="D28" s="282">
        <v>10573</v>
      </c>
      <c r="E28" s="282">
        <v>5894</v>
      </c>
      <c r="F28" s="282">
        <v>3999</v>
      </c>
      <c r="G28" s="282">
        <v>4153</v>
      </c>
      <c r="H28" s="282">
        <v>5676</v>
      </c>
      <c r="I28" s="282">
        <v>10421</v>
      </c>
      <c r="J28" s="282">
        <v>18915</v>
      </c>
      <c r="K28" s="282">
        <v>1780</v>
      </c>
      <c r="L28" s="282">
        <v>8654</v>
      </c>
      <c r="M28" s="282">
        <v>8722</v>
      </c>
      <c r="N28" s="282">
        <v>2139</v>
      </c>
      <c r="O28" s="282">
        <v>2087</v>
      </c>
      <c r="P28" s="282">
        <v>2251</v>
      </c>
      <c r="Q28" s="282">
        <v>2262</v>
      </c>
      <c r="R28" s="282">
        <v>2039</v>
      </c>
      <c r="S28" s="282">
        <v>2233</v>
      </c>
      <c r="T28" s="282">
        <v>2071</v>
      </c>
      <c r="U28" s="282">
        <v>2208</v>
      </c>
      <c r="V28" s="282">
        <v>6706</v>
      </c>
      <c r="W28" s="282">
        <v>6926</v>
      </c>
      <c r="X28" s="282">
        <v>2163</v>
      </c>
      <c r="Y28" s="282">
        <v>1939</v>
      </c>
      <c r="Z28" s="282">
        <v>2217</v>
      </c>
      <c r="AA28" s="282">
        <v>2151</v>
      </c>
      <c r="AB28" s="282">
        <v>2252</v>
      </c>
      <c r="AC28" s="282">
        <v>2109</v>
      </c>
      <c r="AD28" s="282">
        <v>1996</v>
      </c>
      <c r="AE28" s="282">
        <v>2032</v>
      </c>
      <c r="AF28" s="282">
        <v>2305</v>
      </c>
      <c r="AG28" s="282">
        <v>2291</v>
      </c>
      <c r="AH28" s="282">
        <v>2284</v>
      </c>
      <c r="AI28" s="282">
        <v>2184</v>
      </c>
      <c r="AJ28" s="282">
        <v>2101</v>
      </c>
      <c r="AK28" s="282">
        <v>2112</v>
      </c>
      <c r="AL28" s="282">
        <v>2098</v>
      </c>
      <c r="AM28" s="282">
        <v>7071</v>
      </c>
      <c r="AN28" s="282">
        <v>6293</v>
      </c>
      <c r="AO28" s="282">
        <v>10765</v>
      </c>
      <c r="AP28" s="282">
        <v>2146</v>
      </c>
      <c r="AQ28" s="282">
        <v>2236</v>
      </c>
      <c r="AR28" s="282">
        <v>2352</v>
      </c>
      <c r="AS28" s="282">
        <v>2121</v>
      </c>
      <c r="AT28" s="282">
        <v>2210</v>
      </c>
      <c r="AU28" s="282">
        <v>2044</v>
      </c>
      <c r="AV28" s="282">
        <v>2140</v>
      </c>
      <c r="AW28" s="282">
        <v>8456</v>
      </c>
      <c r="AX28" s="282">
        <v>8338</v>
      </c>
      <c r="AY28" s="282">
        <v>4904</v>
      </c>
      <c r="AZ28" s="282">
        <v>2040</v>
      </c>
      <c r="BA28" s="282">
        <v>18909</v>
      </c>
      <c r="BB28" s="282">
        <v>10668</v>
      </c>
      <c r="BC28" s="282">
        <v>5861</v>
      </c>
      <c r="BD28" s="282">
        <v>4086</v>
      </c>
      <c r="BE28" s="282">
        <v>4119</v>
      </c>
      <c r="BF28" s="282">
        <v>5768</v>
      </c>
      <c r="BG28" s="282">
        <v>9999</v>
      </c>
      <c r="BH28" s="282">
        <v>18933</v>
      </c>
      <c r="BI28" s="282">
        <v>1814</v>
      </c>
    </row>
    <row r="29" spans="1:61" x14ac:dyDescent="0.15">
      <c r="A29" s="1">
        <v>24</v>
      </c>
      <c r="B29" s="282">
        <v>1913</v>
      </c>
      <c r="C29" s="282">
        <v>18991</v>
      </c>
      <c r="D29" s="282">
        <v>9292</v>
      </c>
      <c r="E29" s="282">
        <v>5144</v>
      </c>
      <c r="F29" s="282">
        <v>3472</v>
      </c>
      <c r="G29" s="282">
        <v>3635</v>
      </c>
      <c r="H29" s="282">
        <v>4952</v>
      </c>
      <c r="I29" s="282">
        <v>9193</v>
      </c>
      <c r="J29" s="282">
        <v>18822</v>
      </c>
      <c r="K29" s="282">
        <v>1567</v>
      </c>
      <c r="L29" s="282">
        <v>8204</v>
      </c>
      <c r="M29" s="282">
        <v>8251</v>
      </c>
      <c r="N29" s="282">
        <v>1863</v>
      </c>
      <c r="O29" s="282">
        <v>1825</v>
      </c>
      <c r="P29" s="282">
        <v>1949</v>
      </c>
      <c r="Q29" s="282">
        <v>1977</v>
      </c>
      <c r="R29" s="282">
        <v>1783</v>
      </c>
      <c r="S29" s="282">
        <v>1950</v>
      </c>
      <c r="T29" s="282">
        <v>1810</v>
      </c>
      <c r="U29" s="282">
        <v>1922</v>
      </c>
      <c r="V29" s="282">
        <v>6233</v>
      </c>
      <c r="W29" s="282">
        <v>6433</v>
      </c>
      <c r="X29" s="282">
        <v>1895</v>
      </c>
      <c r="Y29" s="282">
        <v>1703</v>
      </c>
      <c r="Z29" s="282">
        <v>1932</v>
      </c>
      <c r="AA29" s="282">
        <v>1879</v>
      </c>
      <c r="AB29" s="282">
        <v>1970</v>
      </c>
      <c r="AC29" s="282">
        <v>1834</v>
      </c>
      <c r="AD29" s="282">
        <v>1735</v>
      </c>
      <c r="AE29" s="282">
        <v>1777</v>
      </c>
      <c r="AF29" s="282">
        <v>2016</v>
      </c>
      <c r="AG29" s="282">
        <v>2010</v>
      </c>
      <c r="AH29" s="282">
        <v>1990</v>
      </c>
      <c r="AI29" s="282">
        <v>1911</v>
      </c>
      <c r="AJ29" s="282">
        <v>1832</v>
      </c>
      <c r="AK29" s="282">
        <v>1844</v>
      </c>
      <c r="AL29" s="282">
        <v>1825</v>
      </c>
      <c r="AM29" s="282">
        <v>6599</v>
      </c>
      <c r="AN29" s="282">
        <v>5798</v>
      </c>
      <c r="AO29" s="282">
        <v>9531</v>
      </c>
      <c r="AP29" s="282">
        <v>1879</v>
      </c>
      <c r="AQ29" s="282">
        <v>1966</v>
      </c>
      <c r="AR29" s="282">
        <v>2054</v>
      </c>
      <c r="AS29" s="282">
        <v>1854</v>
      </c>
      <c r="AT29" s="282">
        <v>1928</v>
      </c>
      <c r="AU29" s="282">
        <v>1789</v>
      </c>
      <c r="AV29" s="282">
        <v>1863</v>
      </c>
      <c r="AW29" s="282">
        <v>7952</v>
      </c>
      <c r="AX29" s="282">
        <v>7883</v>
      </c>
      <c r="AY29" s="282">
        <v>4223</v>
      </c>
      <c r="AZ29" s="282">
        <v>1791</v>
      </c>
      <c r="BA29" s="282">
        <v>18903</v>
      </c>
      <c r="BB29" s="282">
        <v>9489</v>
      </c>
      <c r="BC29" s="282">
        <v>5150</v>
      </c>
      <c r="BD29" s="282">
        <v>3571</v>
      </c>
      <c r="BE29" s="282">
        <v>3603</v>
      </c>
      <c r="BF29" s="282">
        <v>5031</v>
      </c>
      <c r="BG29" s="282">
        <v>8801</v>
      </c>
      <c r="BH29" s="282">
        <v>18923</v>
      </c>
      <c r="BI29" s="282">
        <v>1604</v>
      </c>
    </row>
    <row r="30" spans="1:61" x14ac:dyDescent="0.15">
      <c r="A30" s="1">
        <v>25</v>
      </c>
      <c r="B30" s="282">
        <v>1690</v>
      </c>
      <c r="C30" s="282">
        <v>18938</v>
      </c>
      <c r="D30" s="282">
        <v>8152</v>
      </c>
      <c r="E30" s="282">
        <v>4475</v>
      </c>
      <c r="F30" s="282">
        <v>3037</v>
      </c>
      <c r="G30" s="282">
        <v>3164</v>
      </c>
      <c r="H30" s="282">
        <v>4309</v>
      </c>
      <c r="I30" s="282">
        <v>8055</v>
      </c>
      <c r="J30" s="282">
        <v>18681</v>
      </c>
      <c r="K30" s="282">
        <v>1398</v>
      </c>
      <c r="L30" s="282">
        <v>7766</v>
      </c>
      <c r="M30" s="282">
        <v>7822</v>
      </c>
      <c r="N30" s="282">
        <v>1642</v>
      </c>
      <c r="O30" s="282">
        <v>1608</v>
      </c>
      <c r="P30" s="282">
        <v>1722</v>
      </c>
      <c r="Q30" s="282">
        <v>1738</v>
      </c>
      <c r="R30" s="282">
        <v>1580</v>
      </c>
      <c r="S30" s="282">
        <v>1711</v>
      </c>
      <c r="T30" s="282">
        <v>1597</v>
      </c>
      <c r="U30" s="282">
        <v>1692</v>
      </c>
      <c r="V30" s="282">
        <v>5787</v>
      </c>
      <c r="W30" s="282">
        <v>5981</v>
      </c>
      <c r="X30" s="282">
        <v>1670</v>
      </c>
      <c r="Y30" s="282">
        <v>1502</v>
      </c>
      <c r="Z30" s="282">
        <v>1698</v>
      </c>
      <c r="AA30" s="282">
        <v>1649</v>
      </c>
      <c r="AB30" s="282">
        <v>1733</v>
      </c>
      <c r="AC30" s="282">
        <v>1614</v>
      </c>
      <c r="AD30" s="282">
        <v>1539</v>
      </c>
      <c r="AE30" s="282">
        <v>1571</v>
      </c>
      <c r="AF30" s="282">
        <v>1785</v>
      </c>
      <c r="AG30" s="282">
        <v>1770</v>
      </c>
      <c r="AH30" s="282">
        <v>1753</v>
      </c>
      <c r="AI30" s="282">
        <v>1678</v>
      </c>
      <c r="AJ30" s="282">
        <v>1618</v>
      </c>
      <c r="AK30" s="282">
        <v>1626</v>
      </c>
      <c r="AL30" s="282">
        <v>1611</v>
      </c>
      <c r="AM30" s="282">
        <v>6131</v>
      </c>
      <c r="AN30" s="282">
        <v>5338</v>
      </c>
      <c r="AO30" s="282">
        <v>8350</v>
      </c>
      <c r="AP30" s="282">
        <v>1664</v>
      </c>
      <c r="AQ30" s="282">
        <v>1742</v>
      </c>
      <c r="AR30" s="282">
        <v>1809</v>
      </c>
      <c r="AS30" s="282">
        <v>1636</v>
      </c>
      <c r="AT30" s="282">
        <v>1691</v>
      </c>
      <c r="AU30" s="282">
        <v>1584</v>
      </c>
      <c r="AV30" s="282">
        <v>1647</v>
      </c>
      <c r="AW30" s="282">
        <v>7528</v>
      </c>
      <c r="AX30" s="282">
        <v>7440</v>
      </c>
      <c r="AY30" s="282">
        <v>3628</v>
      </c>
      <c r="AZ30" s="282">
        <v>1604</v>
      </c>
      <c r="BA30" s="282">
        <v>18860</v>
      </c>
      <c r="BB30" s="282">
        <v>8352</v>
      </c>
      <c r="BC30" s="282">
        <v>4501</v>
      </c>
      <c r="BD30" s="282">
        <v>3124</v>
      </c>
      <c r="BE30" s="282">
        <v>3153</v>
      </c>
      <c r="BF30" s="282">
        <v>4399</v>
      </c>
      <c r="BG30" s="282">
        <v>7696</v>
      </c>
      <c r="BH30" s="282">
        <v>18830</v>
      </c>
      <c r="BI30" s="282">
        <v>1429</v>
      </c>
    </row>
    <row r="31" spans="1:61" x14ac:dyDescent="0.15">
      <c r="A31" s="1">
        <v>26</v>
      </c>
      <c r="B31" s="282">
        <v>1517</v>
      </c>
      <c r="C31" s="282">
        <v>18619</v>
      </c>
      <c r="D31" s="282">
        <v>7108</v>
      </c>
      <c r="E31" s="282">
        <v>3914</v>
      </c>
      <c r="F31" s="282">
        <v>2658</v>
      </c>
      <c r="G31" s="282">
        <v>2763</v>
      </c>
      <c r="H31" s="282">
        <v>3751</v>
      </c>
      <c r="I31" s="282">
        <v>7016</v>
      </c>
      <c r="J31" s="282">
        <v>17984</v>
      </c>
      <c r="K31" s="282">
        <v>1261</v>
      </c>
      <c r="L31" s="282">
        <v>7357</v>
      </c>
      <c r="M31" s="282">
        <v>7374</v>
      </c>
      <c r="N31" s="282">
        <v>1462</v>
      </c>
      <c r="O31" s="282">
        <v>1436</v>
      </c>
      <c r="P31" s="282">
        <v>1537</v>
      </c>
      <c r="Q31" s="282">
        <v>1541</v>
      </c>
      <c r="R31" s="282">
        <v>1408</v>
      </c>
      <c r="S31" s="282">
        <v>1521</v>
      </c>
      <c r="T31" s="282">
        <v>1426</v>
      </c>
      <c r="U31" s="282">
        <v>1517</v>
      </c>
      <c r="V31" s="282">
        <v>5367</v>
      </c>
      <c r="W31" s="282">
        <v>5555</v>
      </c>
      <c r="X31" s="282">
        <v>1493</v>
      </c>
      <c r="Y31" s="282">
        <v>1347</v>
      </c>
      <c r="Z31" s="282">
        <v>1508</v>
      </c>
      <c r="AA31" s="282">
        <v>1467</v>
      </c>
      <c r="AB31" s="282">
        <v>1535</v>
      </c>
      <c r="AC31" s="282">
        <v>1440</v>
      </c>
      <c r="AD31" s="282">
        <v>1383</v>
      </c>
      <c r="AE31" s="282">
        <v>1414</v>
      </c>
      <c r="AF31" s="282">
        <v>1593</v>
      </c>
      <c r="AG31" s="282">
        <v>1574</v>
      </c>
      <c r="AH31" s="282">
        <v>1560</v>
      </c>
      <c r="AI31" s="282">
        <v>1492</v>
      </c>
      <c r="AJ31" s="282">
        <v>1445</v>
      </c>
      <c r="AK31" s="282">
        <v>1448</v>
      </c>
      <c r="AL31" s="282">
        <v>1445</v>
      </c>
      <c r="AM31" s="282">
        <v>5706</v>
      </c>
      <c r="AN31" s="282">
        <v>4933</v>
      </c>
      <c r="AO31" s="282">
        <v>7293</v>
      </c>
      <c r="AP31" s="282">
        <v>1488</v>
      </c>
      <c r="AQ31" s="282">
        <v>1552</v>
      </c>
      <c r="AR31" s="282">
        <v>1606</v>
      </c>
      <c r="AS31" s="282">
        <v>1465</v>
      </c>
      <c r="AT31" s="282">
        <v>1509</v>
      </c>
      <c r="AU31" s="282">
        <v>1408</v>
      </c>
      <c r="AV31" s="282">
        <v>1463</v>
      </c>
      <c r="AW31" s="282">
        <v>7114</v>
      </c>
      <c r="AX31" s="282">
        <v>7036</v>
      </c>
      <c r="AY31" s="282">
        <v>3114</v>
      </c>
      <c r="AZ31" s="282">
        <v>1440</v>
      </c>
      <c r="BA31" s="282">
        <v>18596</v>
      </c>
      <c r="BB31" s="282">
        <v>7317</v>
      </c>
      <c r="BC31" s="282">
        <v>3939</v>
      </c>
      <c r="BD31" s="282">
        <v>2743</v>
      </c>
      <c r="BE31" s="282">
        <v>2769</v>
      </c>
      <c r="BF31" s="282">
        <v>3834</v>
      </c>
      <c r="BG31" s="282">
        <v>6690</v>
      </c>
      <c r="BH31" s="282">
        <v>18356</v>
      </c>
      <c r="BI31" s="282">
        <v>1296</v>
      </c>
    </row>
    <row r="32" spans="1:61" x14ac:dyDescent="0.15">
      <c r="A32" s="1">
        <v>27</v>
      </c>
      <c r="B32" s="282">
        <v>1365</v>
      </c>
      <c r="C32" s="282">
        <v>17653</v>
      </c>
      <c r="D32" s="282">
        <v>6150</v>
      </c>
      <c r="E32" s="282">
        <v>3400</v>
      </c>
      <c r="F32" s="282">
        <v>2339</v>
      </c>
      <c r="G32" s="282">
        <v>2436</v>
      </c>
      <c r="H32" s="282">
        <v>3258</v>
      </c>
      <c r="I32" s="282">
        <v>6052</v>
      </c>
      <c r="J32" s="282">
        <v>16674</v>
      </c>
      <c r="K32" s="282">
        <v>1154</v>
      </c>
      <c r="L32" s="282">
        <v>6973</v>
      </c>
      <c r="M32" s="282">
        <v>6981</v>
      </c>
      <c r="N32" s="282">
        <v>1320</v>
      </c>
      <c r="O32" s="282">
        <v>1299</v>
      </c>
      <c r="P32" s="282">
        <v>1374</v>
      </c>
      <c r="Q32" s="282">
        <v>1389</v>
      </c>
      <c r="R32" s="282">
        <v>1271</v>
      </c>
      <c r="S32" s="282">
        <v>1368</v>
      </c>
      <c r="T32" s="282">
        <v>1285</v>
      </c>
      <c r="U32" s="282">
        <v>1361</v>
      </c>
      <c r="V32" s="282">
        <v>4959</v>
      </c>
      <c r="W32" s="282">
        <v>5153</v>
      </c>
      <c r="X32" s="282">
        <v>1345</v>
      </c>
      <c r="Y32" s="282">
        <v>1227</v>
      </c>
      <c r="Z32" s="282">
        <v>1354</v>
      </c>
      <c r="AA32" s="282">
        <v>1320</v>
      </c>
      <c r="AB32" s="282">
        <v>1377</v>
      </c>
      <c r="AC32" s="282">
        <v>1298</v>
      </c>
      <c r="AD32" s="282">
        <v>1251</v>
      </c>
      <c r="AE32" s="282">
        <v>1276</v>
      </c>
      <c r="AF32" s="282">
        <v>1435</v>
      </c>
      <c r="AG32" s="282">
        <v>1418</v>
      </c>
      <c r="AH32" s="282">
        <v>1404</v>
      </c>
      <c r="AI32" s="282">
        <v>1348</v>
      </c>
      <c r="AJ32" s="282">
        <v>1305</v>
      </c>
      <c r="AK32" s="282">
        <v>1302</v>
      </c>
      <c r="AL32" s="282">
        <v>1298</v>
      </c>
      <c r="AM32" s="282">
        <v>5284</v>
      </c>
      <c r="AN32" s="282">
        <v>4531</v>
      </c>
      <c r="AO32" s="282">
        <v>6346</v>
      </c>
      <c r="AP32" s="282">
        <v>1347</v>
      </c>
      <c r="AQ32" s="282">
        <v>1400</v>
      </c>
      <c r="AR32" s="282">
        <v>1446</v>
      </c>
      <c r="AS32" s="282">
        <v>1324</v>
      </c>
      <c r="AT32" s="282">
        <v>1358</v>
      </c>
      <c r="AU32" s="282">
        <v>1273</v>
      </c>
      <c r="AV32" s="282">
        <v>1320</v>
      </c>
      <c r="AW32" s="282">
        <v>6709</v>
      </c>
      <c r="AX32" s="282">
        <v>6645</v>
      </c>
      <c r="AY32" s="282">
        <v>2688</v>
      </c>
      <c r="AZ32" s="282">
        <v>1309</v>
      </c>
      <c r="BA32" s="282">
        <v>17896</v>
      </c>
      <c r="BB32" s="282">
        <v>6387</v>
      </c>
      <c r="BC32" s="282">
        <v>3445</v>
      </c>
      <c r="BD32" s="282">
        <v>2415</v>
      </c>
      <c r="BE32" s="282">
        <v>2426</v>
      </c>
      <c r="BF32" s="282">
        <v>3347</v>
      </c>
      <c r="BG32" s="282">
        <v>5786</v>
      </c>
      <c r="BH32" s="282">
        <v>17299</v>
      </c>
      <c r="BI32" s="282">
        <v>1192</v>
      </c>
    </row>
    <row r="33" spans="1:61" x14ac:dyDescent="0.15">
      <c r="A33" s="1">
        <v>28</v>
      </c>
      <c r="B33" s="282">
        <v>1254</v>
      </c>
      <c r="C33" s="282">
        <v>16171</v>
      </c>
      <c r="D33" s="282">
        <v>5314</v>
      </c>
      <c r="E33" s="282">
        <v>2971</v>
      </c>
      <c r="F33" s="282">
        <v>2063</v>
      </c>
      <c r="G33" s="282">
        <v>2151</v>
      </c>
      <c r="H33" s="282">
        <v>2842</v>
      </c>
      <c r="I33" s="282">
        <v>5236</v>
      </c>
      <c r="J33" s="282">
        <v>14959</v>
      </c>
      <c r="K33" s="282">
        <v>1075</v>
      </c>
      <c r="L33" s="282">
        <v>6598</v>
      </c>
      <c r="M33" s="282">
        <v>6588</v>
      </c>
      <c r="N33" s="282">
        <v>1203</v>
      </c>
      <c r="O33" s="282">
        <v>1189</v>
      </c>
      <c r="P33" s="282">
        <v>1251</v>
      </c>
      <c r="Q33" s="282">
        <v>1261</v>
      </c>
      <c r="R33" s="282">
        <v>1165</v>
      </c>
      <c r="S33" s="282">
        <v>1247</v>
      </c>
      <c r="T33" s="282">
        <v>1185</v>
      </c>
      <c r="U33" s="282">
        <v>1247</v>
      </c>
      <c r="V33" s="282">
        <v>4587</v>
      </c>
      <c r="W33" s="282">
        <v>4789</v>
      </c>
      <c r="X33" s="282">
        <v>1234</v>
      </c>
      <c r="Y33" s="282">
        <v>1131</v>
      </c>
      <c r="Z33" s="282">
        <v>1234</v>
      </c>
      <c r="AA33" s="282">
        <v>1200</v>
      </c>
      <c r="AB33" s="282">
        <v>1245</v>
      </c>
      <c r="AC33" s="282">
        <v>1189</v>
      </c>
      <c r="AD33" s="282">
        <v>1152</v>
      </c>
      <c r="AE33" s="282">
        <v>1171</v>
      </c>
      <c r="AF33" s="282">
        <v>1306</v>
      </c>
      <c r="AG33" s="282">
        <v>1299</v>
      </c>
      <c r="AH33" s="282">
        <v>1274</v>
      </c>
      <c r="AI33" s="282">
        <v>1234</v>
      </c>
      <c r="AJ33" s="282">
        <v>1197</v>
      </c>
      <c r="AK33" s="282">
        <v>1197</v>
      </c>
      <c r="AL33" s="282">
        <v>1189</v>
      </c>
      <c r="AM33" s="282">
        <v>4912</v>
      </c>
      <c r="AN33" s="282">
        <v>4172</v>
      </c>
      <c r="AO33" s="282">
        <v>5483</v>
      </c>
      <c r="AP33" s="282">
        <v>1230</v>
      </c>
      <c r="AQ33" s="282">
        <v>1276</v>
      </c>
      <c r="AR33" s="282">
        <v>1314</v>
      </c>
      <c r="AS33" s="282">
        <v>1210</v>
      </c>
      <c r="AT33" s="282">
        <v>1243</v>
      </c>
      <c r="AU33" s="282">
        <v>1166</v>
      </c>
      <c r="AV33" s="282">
        <v>1205</v>
      </c>
      <c r="AW33" s="282">
        <v>6344</v>
      </c>
      <c r="AX33" s="282">
        <v>6279</v>
      </c>
      <c r="AY33" s="282">
        <v>2326</v>
      </c>
      <c r="AZ33" s="282">
        <v>1209</v>
      </c>
      <c r="BA33" s="282">
        <v>16639</v>
      </c>
      <c r="BB33" s="282">
        <v>5563</v>
      </c>
      <c r="BC33" s="282">
        <v>3025</v>
      </c>
      <c r="BD33" s="282">
        <v>2138</v>
      </c>
      <c r="BE33" s="282">
        <v>2152</v>
      </c>
      <c r="BF33" s="282">
        <v>2920</v>
      </c>
      <c r="BG33" s="282">
        <v>4985</v>
      </c>
      <c r="BH33" s="282">
        <v>15790</v>
      </c>
      <c r="BI33" s="282">
        <v>1103</v>
      </c>
    </row>
    <row r="34" spans="1:61" x14ac:dyDescent="0.15">
      <c r="A34" s="1">
        <v>29</v>
      </c>
      <c r="B34" s="282">
        <v>1161</v>
      </c>
      <c r="C34" s="282">
        <v>14430</v>
      </c>
      <c r="D34" s="282">
        <v>4581</v>
      </c>
      <c r="E34" s="282">
        <v>2606</v>
      </c>
      <c r="F34" s="282">
        <v>1833</v>
      </c>
      <c r="G34" s="282">
        <v>1904</v>
      </c>
      <c r="H34" s="282">
        <v>2492</v>
      </c>
      <c r="I34" s="282">
        <v>4524</v>
      </c>
      <c r="J34" s="282">
        <v>13129</v>
      </c>
      <c r="K34" s="282">
        <v>1013</v>
      </c>
      <c r="L34" s="282">
        <v>6249</v>
      </c>
      <c r="M34" s="282">
        <v>6227</v>
      </c>
      <c r="N34" s="282">
        <v>1115</v>
      </c>
      <c r="O34" s="282">
        <v>1102</v>
      </c>
      <c r="P34" s="282">
        <v>1154</v>
      </c>
      <c r="Q34" s="282">
        <v>1158</v>
      </c>
      <c r="R34" s="282">
        <v>1090</v>
      </c>
      <c r="S34" s="282">
        <v>1143</v>
      </c>
      <c r="T34" s="282">
        <v>1101</v>
      </c>
      <c r="U34" s="282">
        <v>1145</v>
      </c>
      <c r="V34" s="282">
        <v>4254</v>
      </c>
      <c r="W34" s="282">
        <v>4431</v>
      </c>
      <c r="X34" s="282">
        <v>1136</v>
      </c>
      <c r="Y34" s="282">
        <v>1054</v>
      </c>
      <c r="Z34" s="282">
        <v>1136</v>
      </c>
      <c r="AA34" s="282">
        <v>1117</v>
      </c>
      <c r="AB34" s="282">
        <v>1155</v>
      </c>
      <c r="AC34" s="282">
        <v>1100</v>
      </c>
      <c r="AD34" s="282">
        <v>1069</v>
      </c>
      <c r="AE34" s="282">
        <v>1093</v>
      </c>
      <c r="AF34" s="282">
        <v>1207</v>
      </c>
      <c r="AG34" s="282">
        <v>1199</v>
      </c>
      <c r="AH34" s="282">
        <v>1182</v>
      </c>
      <c r="AI34" s="282">
        <v>1135</v>
      </c>
      <c r="AJ34" s="282">
        <v>1108</v>
      </c>
      <c r="AK34" s="282">
        <v>1100</v>
      </c>
      <c r="AL34" s="282">
        <v>1104</v>
      </c>
      <c r="AM34" s="282">
        <v>4568</v>
      </c>
      <c r="AN34" s="282">
        <v>3830</v>
      </c>
      <c r="AO34" s="282">
        <v>4728</v>
      </c>
      <c r="AP34" s="282">
        <v>1141</v>
      </c>
      <c r="AQ34" s="282">
        <v>1181</v>
      </c>
      <c r="AR34" s="282">
        <v>1206</v>
      </c>
      <c r="AS34" s="282">
        <v>1124</v>
      </c>
      <c r="AT34" s="282">
        <v>1145</v>
      </c>
      <c r="AU34" s="282">
        <v>1085</v>
      </c>
      <c r="AV34" s="282">
        <v>1121</v>
      </c>
      <c r="AW34" s="282">
        <v>5954</v>
      </c>
      <c r="AX34" s="282">
        <v>5921</v>
      </c>
      <c r="AY34" s="282">
        <v>2032</v>
      </c>
      <c r="AZ34" s="282">
        <v>1124</v>
      </c>
      <c r="BA34" s="282">
        <v>15078</v>
      </c>
      <c r="BB34" s="282">
        <v>4829</v>
      </c>
      <c r="BC34" s="282">
        <v>2653</v>
      </c>
      <c r="BD34" s="282">
        <v>1902</v>
      </c>
      <c r="BE34" s="282">
        <v>1905</v>
      </c>
      <c r="BF34" s="282">
        <v>2570</v>
      </c>
      <c r="BG34" s="282">
        <v>4300</v>
      </c>
      <c r="BH34" s="282">
        <v>14021</v>
      </c>
      <c r="BI34" s="282">
        <v>1037</v>
      </c>
    </row>
    <row r="35" spans="1:61" x14ac:dyDescent="0.15">
      <c r="A35" s="1">
        <v>30</v>
      </c>
      <c r="B35" s="282">
        <v>1085</v>
      </c>
      <c r="C35" s="282">
        <v>12616</v>
      </c>
      <c r="D35" s="282">
        <v>3950</v>
      </c>
      <c r="E35" s="282">
        <v>2284</v>
      </c>
      <c r="F35" s="282">
        <v>1639</v>
      </c>
      <c r="G35" s="282">
        <v>1705</v>
      </c>
      <c r="H35" s="282">
        <v>2189</v>
      </c>
      <c r="I35" s="282">
        <v>3897</v>
      </c>
      <c r="J35" s="282">
        <v>11297</v>
      </c>
      <c r="K35" s="282">
        <v>963</v>
      </c>
      <c r="L35" s="282">
        <v>5909</v>
      </c>
      <c r="M35" s="282">
        <v>5886</v>
      </c>
      <c r="N35" s="282">
        <v>1040</v>
      </c>
      <c r="O35" s="282">
        <v>1037</v>
      </c>
      <c r="P35" s="282">
        <v>1079</v>
      </c>
      <c r="Q35" s="282">
        <v>1080</v>
      </c>
      <c r="R35" s="282">
        <v>1027</v>
      </c>
      <c r="S35" s="282">
        <v>1062</v>
      </c>
      <c r="T35" s="282">
        <v>1030</v>
      </c>
      <c r="U35" s="282">
        <v>1065</v>
      </c>
      <c r="V35" s="282">
        <v>3931</v>
      </c>
      <c r="W35" s="282">
        <v>4112</v>
      </c>
      <c r="X35" s="282">
        <v>1070</v>
      </c>
      <c r="Y35" s="282">
        <v>997</v>
      </c>
      <c r="Z35" s="282">
        <v>1056</v>
      </c>
      <c r="AA35" s="282">
        <v>1042</v>
      </c>
      <c r="AB35" s="282">
        <v>1073</v>
      </c>
      <c r="AC35" s="282">
        <v>1039</v>
      </c>
      <c r="AD35" s="282">
        <v>1009</v>
      </c>
      <c r="AE35" s="282">
        <v>1022</v>
      </c>
      <c r="AF35" s="282">
        <v>1128</v>
      </c>
      <c r="AG35" s="282">
        <v>1114</v>
      </c>
      <c r="AH35" s="282">
        <v>1103</v>
      </c>
      <c r="AI35" s="282">
        <v>1064</v>
      </c>
      <c r="AJ35" s="282">
        <v>1039</v>
      </c>
      <c r="AK35" s="282">
        <v>1036</v>
      </c>
      <c r="AL35" s="282">
        <v>1037</v>
      </c>
      <c r="AM35" s="282">
        <v>4223</v>
      </c>
      <c r="AN35" s="282">
        <v>3517</v>
      </c>
      <c r="AO35" s="282">
        <v>4067</v>
      </c>
      <c r="AP35" s="282">
        <v>1065</v>
      </c>
      <c r="AQ35" s="282">
        <v>1107</v>
      </c>
      <c r="AR35" s="282">
        <v>1114</v>
      </c>
      <c r="AS35" s="282">
        <v>1053</v>
      </c>
      <c r="AT35" s="282">
        <v>1069</v>
      </c>
      <c r="AU35" s="282">
        <v>1019</v>
      </c>
      <c r="AV35" s="282">
        <v>1044</v>
      </c>
      <c r="AW35" s="282">
        <v>5648</v>
      </c>
      <c r="AX35" s="282">
        <v>5573</v>
      </c>
      <c r="AY35" s="282">
        <v>1777</v>
      </c>
      <c r="AZ35" s="282">
        <v>1054</v>
      </c>
      <c r="BA35" s="282">
        <v>13390</v>
      </c>
      <c r="BB35" s="282">
        <v>4186</v>
      </c>
      <c r="BC35" s="282">
        <v>2347</v>
      </c>
      <c r="BD35" s="282">
        <v>1704</v>
      </c>
      <c r="BE35" s="282">
        <v>1716</v>
      </c>
      <c r="BF35" s="282">
        <v>2262</v>
      </c>
      <c r="BG35" s="282">
        <v>3706</v>
      </c>
      <c r="BH35" s="282">
        <v>12227</v>
      </c>
      <c r="BI35" s="282">
        <v>984</v>
      </c>
    </row>
    <row r="36" spans="1:61" x14ac:dyDescent="0.15">
      <c r="A36" s="1">
        <v>31</v>
      </c>
      <c r="B36" s="282">
        <v>1025</v>
      </c>
      <c r="C36" s="282">
        <v>10834</v>
      </c>
      <c r="D36" s="282">
        <v>3409</v>
      </c>
      <c r="E36" s="282">
        <v>2022</v>
      </c>
      <c r="F36" s="282">
        <v>1482</v>
      </c>
      <c r="G36" s="282">
        <v>1536</v>
      </c>
      <c r="H36" s="282">
        <v>1941</v>
      </c>
      <c r="I36" s="282">
        <v>3358</v>
      </c>
      <c r="J36" s="282">
        <v>9567</v>
      </c>
      <c r="K36" s="282">
        <v>931</v>
      </c>
      <c r="L36" s="282">
        <v>5580</v>
      </c>
      <c r="M36" s="282">
        <v>5548</v>
      </c>
      <c r="N36" s="282">
        <v>989</v>
      </c>
      <c r="O36" s="282">
        <v>987</v>
      </c>
      <c r="P36" s="282">
        <v>1018</v>
      </c>
      <c r="Q36" s="282">
        <v>1020</v>
      </c>
      <c r="R36" s="282">
        <v>977</v>
      </c>
      <c r="S36" s="282">
        <v>1008</v>
      </c>
      <c r="T36" s="282">
        <v>978</v>
      </c>
      <c r="U36" s="282">
        <v>1013</v>
      </c>
      <c r="V36" s="282">
        <v>3627</v>
      </c>
      <c r="W36" s="282">
        <v>3801</v>
      </c>
      <c r="X36" s="282">
        <v>1011</v>
      </c>
      <c r="Y36" s="282">
        <v>955</v>
      </c>
      <c r="Z36" s="282">
        <v>1009</v>
      </c>
      <c r="AA36" s="282">
        <v>986</v>
      </c>
      <c r="AB36" s="282">
        <v>1016</v>
      </c>
      <c r="AC36" s="282">
        <v>981</v>
      </c>
      <c r="AD36" s="282">
        <v>968</v>
      </c>
      <c r="AE36" s="282">
        <v>976</v>
      </c>
      <c r="AF36" s="282">
        <v>1065</v>
      </c>
      <c r="AG36" s="282">
        <v>1053</v>
      </c>
      <c r="AH36" s="282">
        <v>1038</v>
      </c>
      <c r="AI36" s="282">
        <v>1004</v>
      </c>
      <c r="AJ36" s="282">
        <v>986</v>
      </c>
      <c r="AK36" s="282">
        <v>985</v>
      </c>
      <c r="AL36" s="282">
        <v>981</v>
      </c>
      <c r="AM36" s="282">
        <v>3916</v>
      </c>
      <c r="AN36" s="282">
        <v>3233</v>
      </c>
      <c r="AO36" s="282">
        <v>3497</v>
      </c>
      <c r="AP36" s="282">
        <v>1008</v>
      </c>
      <c r="AQ36" s="282">
        <v>1042</v>
      </c>
      <c r="AR36" s="282">
        <v>1058</v>
      </c>
      <c r="AS36" s="282">
        <v>997</v>
      </c>
      <c r="AT36" s="282">
        <v>1012</v>
      </c>
      <c r="AU36" s="282">
        <v>974</v>
      </c>
      <c r="AV36" s="282">
        <v>992</v>
      </c>
      <c r="AW36" s="282">
        <v>5329</v>
      </c>
      <c r="AX36" s="282">
        <v>5267</v>
      </c>
      <c r="AY36" s="282">
        <v>1580</v>
      </c>
      <c r="AZ36" s="282">
        <v>1006</v>
      </c>
      <c r="BA36" s="282">
        <v>11655</v>
      </c>
      <c r="BB36" s="282">
        <v>3627</v>
      </c>
      <c r="BC36" s="282">
        <v>2069</v>
      </c>
      <c r="BD36" s="282">
        <v>1542</v>
      </c>
      <c r="BE36" s="282">
        <v>1545</v>
      </c>
      <c r="BF36" s="282">
        <v>2002</v>
      </c>
      <c r="BG36" s="282">
        <v>3199</v>
      </c>
      <c r="BH36" s="282">
        <v>10473</v>
      </c>
      <c r="BI36" s="282">
        <v>942</v>
      </c>
    </row>
    <row r="37" spans="1:61" x14ac:dyDescent="0.15">
      <c r="A37" s="1">
        <v>32</v>
      </c>
      <c r="B37" s="282">
        <v>977</v>
      </c>
      <c r="C37" s="282">
        <v>9141</v>
      </c>
      <c r="D37" s="282">
        <v>2942</v>
      </c>
      <c r="E37" s="282">
        <v>1804</v>
      </c>
      <c r="F37" s="282">
        <v>1353</v>
      </c>
      <c r="G37" s="282">
        <v>1399</v>
      </c>
      <c r="H37" s="282">
        <v>1728</v>
      </c>
      <c r="I37" s="282">
        <v>2900</v>
      </c>
      <c r="J37" s="282">
        <v>7990</v>
      </c>
      <c r="K37" s="282">
        <v>897</v>
      </c>
      <c r="L37" s="282">
        <v>5276</v>
      </c>
      <c r="M37" s="282">
        <v>5267</v>
      </c>
      <c r="N37" s="282">
        <v>947</v>
      </c>
      <c r="O37" s="282">
        <v>950</v>
      </c>
      <c r="P37" s="282">
        <v>971</v>
      </c>
      <c r="Q37" s="282">
        <v>972</v>
      </c>
      <c r="R37" s="282">
        <v>940</v>
      </c>
      <c r="S37" s="282">
        <v>958</v>
      </c>
      <c r="T37" s="282">
        <v>943</v>
      </c>
      <c r="U37" s="282">
        <v>964</v>
      </c>
      <c r="V37" s="282">
        <v>3343</v>
      </c>
      <c r="W37" s="282">
        <v>3528</v>
      </c>
      <c r="X37" s="282">
        <v>964</v>
      </c>
      <c r="Y37" s="282">
        <v>921</v>
      </c>
      <c r="Z37" s="282">
        <v>964</v>
      </c>
      <c r="AA37" s="282">
        <v>945</v>
      </c>
      <c r="AB37" s="282">
        <v>965</v>
      </c>
      <c r="AC37" s="282">
        <v>937</v>
      </c>
      <c r="AD37" s="282">
        <v>933</v>
      </c>
      <c r="AE37" s="282">
        <v>943</v>
      </c>
      <c r="AF37" s="282">
        <v>1015</v>
      </c>
      <c r="AG37" s="282">
        <v>1002</v>
      </c>
      <c r="AH37" s="282">
        <v>992</v>
      </c>
      <c r="AI37" s="282">
        <v>959</v>
      </c>
      <c r="AJ37" s="282">
        <v>945</v>
      </c>
      <c r="AK37" s="282">
        <v>944</v>
      </c>
      <c r="AL37" s="282">
        <v>946</v>
      </c>
      <c r="AM37" s="282">
        <v>3629</v>
      </c>
      <c r="AN37" s="282">
        <v>2968</v>
      </c>
      <c r="AO37" s="282">
        <v>3028</v>
      </c>
      <c r="AP37" s="282">
        <v>962</v>
      </c>
      <c r="AQ37" s="282">
        <v>995</v>
      </c>
      <c r="AR37" s="282">
        <v>1000</v>
      </c>
      <c r="AS37" s="282">
        <v>959</v>
      </c>
      <c r="AT37" s="282">
        <v>975</v>
      </c>
      <c r="AU37" s="282">
        <v>931</v>
      </c>
      <c r="AV37" s="282">
        <v>955</v>
      </c>
      <c r="AW37" s="282">
        <v>5039</v>
      </c>
      <c r="AX37" s="282">
        <v>4961</v>
      </c>
      <c r="AY37" s="282">
        <v>1412</v>
      </c>
      <c r="AZ37" s="282">
        <v>964</v>
      </c>
      <c r="BA37" s="282">
        <v>9995</v>
      </c>
      <c r="BB37" s="282">
        <v>3156</v>
      </c>
      <c r="BC37" s="282">
        <v>1862</v>
      </c>
      <c r="BD37" s="282">
        <v>1402</v>
      </c>
      <c r="BE37" s="282">
        <v>1404</v>
      </c>
      <c r="BF37" s="282">
        <v>1782</v>
      </c>
      <c r="BG37" s="282">
        <v>2768</v>
      </c>
      <c r="BH37" s="282">
        <v>8865</v>
      </c>
      <c r="BI37" s="282">
        <v>913</v>
      </c>
    </row>
    <row r="38" spans="1:61" x14ac:dyDescent="0.15">
      <c r="A38" s="1">
        <v>33</v>
      </c>
      <c r="B38" s="282">
        <v>944</v>
      </c>
      <c r="C38" s="282">
        <v>7637</v>
      </c>
      <c r="D38" s="282">
        <v>2552</v>
      </c>
      <c r="E38" s="282">
        <v>1617</v>
      </c>
      <c r="F38" s="282">
        <v>1246</v>
      </c>
      <c r="G38" s="282">
        <v>1287</v>
      </c>
      <c r="H38" s="282">
        <v>1558</v>
      </c>
      <c r="I38" s="282">
        <v>2520</v>
      </c>
      <c r="J38" s="282">
        <v>6608</v>
      </c>
      <c r="K38" s="282">
        <v>875</v>
      </c>
      <c r="L38" s="282">
        <v>4993</v>
      </c>
      <c r="M38" s="282">
        <v>4967</v>
      </c>
      <c r="N38" s="282">
        <v>914</v>
      </c>
      <c r="O38" s="282">
        <v>916</v>
      </c>
      <c r="P38" s="282">
        <v>934</v>
      </c>
      <c r="Q38" s="282">
        <v>936</v>
      </c>
      <c r="R38" s="282">
        <v>913</v>
      </c>
      <c r="S38" s="282">
        <v>925</v>
      </c>
      <c r="T38" s="282">
        <v>911</v>
      </c>
      <c r="U38" s="282">
        <v>927</v>
      </c>
      <c r="V38" s="282">
        <v>3092</v>
      </c>
      <c r="W38" s="282">
        <v>3255</v>
      </c>
      <c r="X38" s="282">
        <v>940</v>
      </c>
      <c r="Y38" s="282">
        <v>901</v>
      </c>
      <c r="Z38" s="282">
        <v>928</v>
      </c>
      <c r="AA38" s="282">
        <v>912</v>
      </c>
      <c r="AB38" s="282">
        <v>933</v>
      </c>
      <c r="AC38" s="282">
        <v>909</v>
      </c>
      <c r="AD38" s="282">
        <v>905</v>
      </c>
      <c r="AE38" s="282">
        <v>907</v>
      </c>
      <c r="AF38" s="282">
        <v>980</v>
      </c>
      <c r="AG38" s="282">
        <v>968</v>
      </c>
      <c r="AH38" s="282">
        <v>954</v>
      </c>
      <c r="AI38" s="282">
        <v>930</v>
      </c>
      <c r="AJ38" s="282">
        <v>919</v>
      </c>
      <c r="AK38" s="282">
        <v>913</v>
      </c>
      <c r="AL38" s="282">
        <v>922</v>
      </c>
      <c r="AM38" s="282">
        <v>3359</v>
      </c>
      <c r="AN38" s="282">
        <v>2742</v>
      </c>
      <c r="AO38" s="282">
        <v>2621</v>
      </c>
      <c r="AP38" s="282">
        <v>932</v>
      </c>
      <c r="AQ38" s="282">
        <v>959</v>
      </c>
      <c r="AR38" s="282">
        <v>961</v>
      </c>
      <c r="AS38" s="282">
        <v>929</v>
      </c>
      <c r="AT38" s="282">
        <v>931</v>
      </c>
      <c r="AU38" s="282">
        <v>903</v>
      </c>
      <c r="AV38" s="282">
        <v>921</v>
      </c>
      <c r="AW38" s="282">
        <v>4745</v>
      </c>
      <c r="AX38" s="282">
        <v>4685</v>
      </c>
      <c r="AY38" s="282">
        <v>1283</v>
      </c>
      <c r="AZ38" s="282">
        <v>932</v>
      </c>
      <c r="BA38" s="282">
        <v>8480</v>
      </c>
      <c r="BB38" s="282">
        <v>2747</v>
      </c>
      <c r="BC38" s="282">
        <v>1665</v>
      </c>
      <c r="BD38" s="282">
        <v>1294</v>
      </c>
      <c r="BE38" s="282">
        <v>1292</v>
      </c>
      <c r="BF38" s="282">
        <v>1604</v>
      </c>
      <c r="BG38" s="282">
        <v>2411</v>
      </c>
      <c r="BH38" s="282">
        <v>7405</v>
      </c>
      <c r="BI38" s="282">
        <v>886</v>
      </c>
    </row>
    <row r="39" spans="1:61" x14ac:dyDescent="0.15">
      <c r="A39" s="1">
        <v>34</v>
      </c>
      <c r="B39" s="282">
        <v>922</v>
      </c>
      <c r="C39" s="282">
        <v>6321</v>
      </c>
      <c r="D39" s="282">
        <v>2224</v>
      </c>
      <c r="E39" s="282">
        <v>1467</v>
      </c>
      <c r="F39" s="282">
        <v>1162</v>
      </c>
      <c r="G39" s="282">
        <v>1199</v>
      </c>
      <c r="H39" s="282">
        <v>1411</v>
      </c>
      <c r="I39" s="282">
        <v>2207</v>
      </c>
      <c r="J39" s="282">
        <v>5443</v>
      </c>
      <c r="K39" s="282">
        <v>859</v>
      </c>
      <c r="L39" s="282">
        <v>4730</v>
      </c>
      <c r="M39" s="282">
        <v>4698</v>
      </c>
      <c r="N39" s="282">
        <v>887</v>
      </c>
      <c r="O39" s="282">
        <v>899</v>
      </c>
      <c r="P39" s="282">
        <v>904</v>
      </c>
      <c r="Q39" s="282">
        <v>906</v>
      </c>
      <c r="R39" s="282">
        <v>889</v>
      </c>
      <c r="S39" s="282">
        <v>893</v>
      </c>
      <c r="T39" s="282">
        <v>887</v>
      </c>
      <c r="U39" s="282">
        <v>899</v>
      </c>
      <c r="V39" s="282">
        <v>2870</v>
      </c>
      <c r="W39" s="282">
        <v>3027</v>
      </c>
      <c r="X39" s="282">
        <v>912</v>
      </c>
      <c r="Y39" s="282">
        <v>877</v>
      </c>
      <c r="Z39" s="282">
        <v>900</v>
      </c>
      <c r="AA39" s="282">
        <v>888</v>
      </c>
      <c r="AB39" s="282">
        <v>904</v>
      </c>
      <c r="AC39" s="282">
        <v>887</v>
      </c>
      <c r="AD39" s="282">
        <v>882</v>
      </c>
      <c r="AE39" s="282">
        <v>889</v>
      </c>
      <c r="AF39" s="282">
        <v>939</v>
      </c>
      <c r="AG39" s="282">
        <v>937</v>
      </c>
      <c r="AH39" s="282">
        <v>923</v>
      </c>
      <c r="AI39" s="282">
        <v>903</v>
      </c>
      <c r="AJ39" s="282">
        <v>889</v>
      </c>
      <c r="AK39" s="282">
        <v>889</v>
      </c>
      <c r="AL39" s="282">
        <v>898</v>
      </c>
      <c r="AM39" s="282">
        <v>3119</v>
      </c>
      <c r="AN39" s="282">
        <v>2510</v>
      </c>
      <c r="AO39" s="282">
        <v>2276</v>
      </c>
      <c r="AP39" s="282">
        <v>900</v>
      </c>
      <c r="AQ39" s="282">
        <v>928</v>
      </c>
      <c r="AR39" s="282">
        <v>928</v>
      </c>
      <c r="AS39" s="282">
        <v>904</v>
      </c>
      <c r="AT39" s="282">
        <v>907</v>
      </c>
      <c r="AU39" s="282">
        <v>881</v>
      </c>
      <c r="AV39" s="282">
        <v>897</v>
      </c>
      <c r="AW39" s="282">
        <v>4477</v>
      </c>
      <c r="AX39" s="282">
        <v>4414</v>
      </c>
      <c r="AY39" s="282">
        <v>1177</v>
      </c>
      <c r="AZ39" s="282">
        <v>904</v>
      </c>
      <c r="BA39" s="282">
        <v>7122</v>
      </c>
      <c r="BB39" s="282">
        <v>2404</v>
      </c>
      <c r="BC39" s="282">
        <v>1512</v>
      </c>
      <c r="BD39" s="282">
        <v>1204</v>
      </c>
      <c r="BE39" s="282">
        <v>1198</v>
      </c>
      <c r="BF39" s="282">
        <v>1460</v>
      </c>
      <c r="BG39" s="282">
        <v>2104</v>
      </c>
      <c r="BH39" s="282">
        <v>6142</v>
      </c>
      <c r="BI39" s="282">
        <v>875</v>
      </c>
    </row>
    <row r="40" spans="1:61" x14ac:dyDescent="0.15">
      <c r="A40" s="1">
        <v>35</v>
      </c>
      <c r="B40" s="282">
        <v>892</v>
      </c>
      <c r="C40" s="282">
        <v>5208</v>
      </c>
      <c r="D40" s="282">
        <v>1961</v>
      </c>
      <c r="E40" s="282">
        <v>1340</v>
      </c>
      <c r="F40" s="282">
        <v>1092</v>
      </c>
      <c r="G40" s="282">
        <v>1123</v>
      </c>
      <c r="H40" s="282">
        <v>1290</v>
      </c>
      <c r="I40" s="282">
        <v>1936</v>
      </c>
      <c r="J40" s="282">
        <v>4437</v>
      </c>
      <c r="K40" s="282">
        <v>851</v>
      </c>
      <c r="L40" s="282">
        <v>4462</v>
      </c>
      <c r="M40" s="282">
        <v>4438</v>
      </c>
      <c r="N40" s="282">
        <v>867</v>
      </c>
      <c r="O40" s="282">
        <v>877</v>
      </c>
      <c r="P40" s="282">
        <v>885</v>
      </c>
      <c r="Q40" s="282">
        <v>884</v>
      </c>
      <c r="R40" s="282">
        <v>876</v>
      </c>
      <c r="S40" s="282">
        <v>876</v>
      </c>
      <c r="T40" s="282">
        <v>867</v>
      </c>
      <c r="U40" s="282">
        <v>881</v>
      </c>
      <c r="V40" s="282">
        <v>2649</v>
      </c>
      <c r="W40" s="282">
        <v>2791</v>
      </c>
      <c r="X40" s="282">
        <v>890</v>
      </c>
      <c r="Y40" s="282">
        <v>862</v>
      </c>
      <c r="Z40" s="282">
        <v>882</v>
      </c>
      <c r="AA40" s="282">
        <v>873</v>
      </c>
      <c r="AB40" s="282">
        <v>882</v>
      </c>
      <c r="AC40" s="282">
        <v>869</v>
      </c>
      <c r="AD40" s="282">
        <v>866</v>
      </c>
      <c r="AE40" s="282">
        <v>867</v>
      </c>
      <c r="AF40" s="282">
        <v>923</v>
      </c>
      <c r="AG40" s="282">
        <v>909</v>
      </c>
      <c r="AH40" s="282">
        <v>900</v>
      </c>
      <c r="AI40" s="282">
        <v>884</v>
      </c>
      <c r="AJ40" s="282">
        <v>873</v>
      </c>
      <c r="AK40" s="282">
        <v>872</v>
      </c>
      <c r="AL40" s="282">
        <v>877</v>
      </c>
      <c r="AM40" s="282">
        <v>2889</v>
      </c>
      <c r="AN40" s="282">
        <v>2313</v>
      </c>
      <c r="AO40" s="282">
        <v>1995</v>
      </c>
      <c r="AP40" s="282">
        <v>882</v>
      </c>
      <c r="AQ40" s="282">
        <v>907</v>
      </c>
      <c r="AR40" s="282">
        <v>907</v>
      </c>
      <c r="AS40" s="282">
        <v>880</v>
      </c>
      <c r="AT40" s="282">
        <v>886</v>
      </c>
      <c r="AU40" s="282">
        <v>864</v>
      </c>
      <c r="AV40" s="282">
        <v>882</v>
      </c>
      <c r="AW40" s="282">
        <v>4255</v>
      </c>
      <c r="AX40" s="282">
        <v>4164</v>
      </c>
      <c r="AY40" s="282">
        <v>1099</v>
      </c>
      <c r="AZ40" s="282">
        <v>880</v>
      </c>
      <c r="BA40" s="282">
        <v>5934</v>
      </c>
      <c r="BB40" s="282">
        <v>2111</v>
      </c>
      <c r="BC40" s="282">
        <v>1386</v>
      </c>
      <c r="BD40" s="282">
        <v>1135</v>
      </c>
      <c r="BE40" s="282">
        <v>1121</v>
      </c>
      <c r="BF40" s="282">
        <v>1340</v>
      </c>
      <c r="BG40" s="282">
        <v>1858</v>
      </c>
      <c r="BH40" s="282">
        <v>5060</v>
      </c>
      <c r="BI40" s="282">
        <v>860</v>
      </c>
    </row>
    <row r="41" spans="1:61" x14ac:dyDescent="0.15">
      <c r="A41" s="1">
        <v>36</v>
      </c>
      <c r="B41" s="282">
        <v>880</v>
      </c>
      <c r="C41" s="282">
        <v>4264</v>
      </c>
      <c r="D41" s="282">
        <v>1740</v>
      </c>
      <c r="E41" s="282">
        <v>1239</v>
      </c>
      <c r="F41" s="282">
        <v>1038</v>
      </c>
      <c r="G41" s="282">
        <v>1063</v>
      </c>
      <c r="H41" s="282">
        <v>1204</v>
      </c>
      <c r="I41" s="282">
        <v>1720</v>
      </c>
      <c r="J41" s="282">
        <v>3641</v>
      </c>
      <c r="K41" s="282">
        <v>842</v>
      </c>
      <c r="L41" s="282">
        <v>4214</v>
      </c>
      <c r="M41" s="282">
        <v>4203</v>
      </c>
      <c r="N41" s="282">
        <v>855</v>
      </c>
      <c r="O41" s="282">
        <v>865</v>
      </c>
      <c r="P41" s="282">
        <v>874</v>
      </c>
      <c r="Q41" s="282">
        <v>868</v>
      </c>
      <c r="R41" s="282">
        <v>861</v>
      </c>
      <c r="S41" s="282">
        <v>859</v>
      </c>
      <c r="T41" s="282">
        <v>862</v>
      </c>
      <c r="U41" s="282">
        <v>862</v>
      </c>
      <c r="V41" s="282">
        <v>2461</v>
      </c>
      <c r="W41" s="282">
        <v>2601</v>
      </c>
      <c r="X41" s="282">
        <v>879</v>
      </c>
      <c r="Y41" s="282">
        <v>854</v>
      </c>
      <c r="Z41" s="282">
        <v>868</v>
      </c>
      <c r="AA41" s="282">
        <v>852</v>
      </c>
      <c r="AB41" s="282">
        <v>862</v>
      </c>
      <c r="AC41" s="282">
        <v>860</v>
      </c>
      <c r="AD41" s="282">
        <v>858</v>
      </c>
      <c r="AE41" s="282">
        <v>857</v>
      </c>
      <c r="AF41" s="282">
        <v>901</v>
      </c>
      <c r="AG41" s="282">
        <v>894</v>
      </c>
      <c r="AH41" s="282">
        <v>881</v>
      </c>
      <c r="AI41" s="282">
        <v>874</v>
      </c>
      <c r="AJ41" s="282">
        <v>865</v>
      </c>
      <c r="AK41" s="282">
        <v>863</v>
      </c>
      <c r="AL41" s="282">
        <v>870</v>
      </c>
      <c r="AM41" s="282">
        <v>2680</v>
      </c>
      <c r="AN41" s="282">
        <v>2140</v>
      </c>
      <c r="AO41" s="282">
        <v>1777</v>
      </c>
      <c r="AP41" s="282">
        <v>870</v>
      </c>
      <c r="AQ41" s="282">
        <v>892</v>
      </c>
      <c r="AR41" s="282">
        <v>887</v>
      </c>
      <c r="AS41" s="282">
        <v>874</v>
      </c>
      <c r="AT41" s="282">
        <v>870</v>
      </c>
      <c r="AU41" s="282">
        <v>854</v>
      </c>
      <c r="AV41" s="282">
        <v>866</v>
      </c>
      <c r="AW41" s="282">
        <v>4022</v>
      </c>
      <c r="AX41" s="282">
        <v>3936</v>
      </c>
      <c r="AY41" s="282">
        <v>1033</v>
      </c>
      <c r="AZ41" s="282">
        <v>869</v>
      </c>
      <c r="BA41" s="282">
        <v>4939</v>
      </c>
      <c r="BB41" s="282">
        <v>1876</v>
      </c>
      <c r="BC41" s="282">
        <v>1284</v>
      </c>
      <c r="BD41" s="282">
        <v>1072</v>
      </c>
      <c r="BE41" s="282">
        <v>1062</v>
      </c>
      <c r="BF41" s="282">
        <v>1238</v>
      </c>
      <c r="BG41" s="282">
        <v>1657</v>
      </c>
      <c r="BH41" s="282">
        <v>4166</v>
      </c>
      <c r="BI41" s="282">
        <v>854</v>
      </c>
    </row>
    <row r="42" spans="1:61" x14ac:dyDescent="0.15">
      <c r="A42" s="1">
        <v>37</v>
      </c>
      <c r="B42" s="282">
        <v>872</v>
      </c>
      <c r="C42" s="282">
        <v>3498</v>
      </c>
      <c r="D42" s="282">
        <v>1552</v>
      </c>
      <c r="E42" s="282">
        <v>1157</v>
      </c>
      <c r="F42" s="282">
        <v>996</v>
      </c>
      <c r="G42" s="282">
        <v>1009</v>
      </c>
      <c r="H42" s="282">
        <v>1125</v>
      </c>
      <c r="I42" s="282">
        <v>1532</v>
      </c>
      <c r="J42" s="282">
        <v>2977</v>
      </c>
      <c r="K42" s="282">
        <v>835</v>
      </c>
      <c r="L42" s="282">
        <v>3985</v>
      </c>
      <c r="M42" s="282">
        <v>3989</v>
      </c>
      <c r="N42" s="282">
        <v>847</v>
      </c>
      <c r="O42" s="282">
        <v>858</v>
      </c>
      <c r="P42" s="282">
        <v>862</v>
      </c>
      <c r="Q42" s="282">
        <v>854</v>
      </c>
      <c r="R42" s="282">
        <v>854</v>
      </c>
      <c r="S42" s="282">
        <v>846</v>
      </c>
      <c r="T42" s="282">
        <v>849</v>
      </c>
      <c r="U42" s="282">
        <v>852</v>
      </c>
      <c r="V42" s="282">
        <v>2272</v>
      </c>
      <c r="W42" s="282">
        <v>2419</v>
      </c>
      <c r="X42" s="282">
        <v>873</v>
      </c>
      <c r="Y42" s="282">
        <v>843</v>
      </c>
      <c r="Z42" s="282">
        <v>850</v>
      </c>
      <c r="AA42" s="282">
        <v>846</v>
      </c>
      <c r="AB42" s="282">
        <v>853</v>
      </c>
      <c r="AC42" s="282">
        <v>846</v>
      </c>
      <c r="AD42" s="282">
        <v>844</v>
      </c>
      <c r="AE42" s="282">
        <v>847</v>
      </c>
      <c r="AF42" s="282">
        <v>888</v>
      </c>
      <c r="AG42" s="282">
        <v>886</v>
      </c>
      <c r="AH42" s="282">
        <v>874</v>
      </c>
      <c r="AI42" s="282">
        <v>864</v>
      </c>
      <c r="AJ42" s="282">
        <v>856</v>
      </c>
      <c r="AK42" s="282">
        <v>847</v>
      </c>
      <c r="AL42" s="282">
        <v>857</v>
      </c>
      <c r="AM42" s="282">
        <v>2485</v>
      </c>
      <c r="AN42" s="282">
        <v>1979</v>
      </c>
      <c r="AO42" s="282">
        <v>1581</v>
      </c>
      <c r="AP42" s="282">
        <v>855</v>
      </c>
      <c r="AQ42" s="282">
        <v>876</v>
      </c>
      <c r="AR42" s="282">
        <v>870</v>
      </c>
      <c r="AS42" s="282">
        <v>863</v>
      </c>
      <c r="AT42" s="282">
        <v>860</v>
      </c>
      <c r="AU42" s="282">
        <v>842</v>
      </c>
      <c r="AV42" s="282">
        <v>851</v>
      </c>
      <c r="AW42" s="282">
        <v>3804</v>
      </c>
      <c r="AX42" s="282">
        <v>3702</v>
      </c>
      <c r="AY42" s="282">
        <v>982</v>
      </c>
      <c r="AZ42" s="282">
        <v>859</v>
      </c>
      <c r="BA42" s="282">
        <v>4086</v>
      </c>
      <c r="BB42" s="282">
        <v>1674</v>
      </c>
      <c r="BC42" s="282">
        <v>1192</v>
      </c>
      <c r="BD42" s="282">
        <v>1022</v>
      </c>
      <c r="BE42" s="282">
        <v>1008</v>
      </c>
      <c r="BF42" s="282">
        <v>1156</v>
      </c>
      <c r="BG42" s="282">
        <v>1493</v>
      </c>
      <c r="BH42" s="282">
        <v>3424</v>
      </c>
      <c r="BI42" s="282">
        <v>842</v>
      </c>
    </row>
    <row r="43" spans="1:61" x14ac:dyDescent="0.15">
      <c r="A43" s="1">
        <v>38</v>
      </c>
      <c r="B43" s="282">
        <v>859</v>
      </c>
      <c r="C43" s="282">
        <v>2885</v>
      </c>
      <c r="D43" s="282">
        <v>1398</v>
      </c>
      <c r="E43" s="282">
        <v>1088</v>
      </c>
      <c r="F43" s="282">
        <v>958</v>
      </c>
      <c r="G43" s="282">
        <v>967</v>
      </c>
      <c r="H43" s="282">
        <v>1064</v>
      </c>
      <c r="I43" s="282">
        <v>1395</v>
      </c>
      <c r="J43" s="282">
        <v>2458</v>
      </c>
      <c r="K43" s="282">
        <v>830</v>
      </c>
      <c r="L43" s="282">
        <v>3768</v>
      </c>
      <c r="M43" s="282">
        <v>3767</v>
      </c>
      <c r="N43" s="282">
        <v>840</v>
      </c>
      <c r="O43" s="282">
        <v>847</v>
      </c>
      <c r="P43" s="282">
        <v>848</v>
      </c>
      <c r="Q43" s="282">
        <v>843</v>
      </c>
      <c r="R43" s="282">
        <v>844</v>
      </c>
      <c r="S43" s="282">
        <v>838</v>
      </c>
      <c r="T43" s="282">
        <v>837</v>
      </c>
      <c r="U43" s="282">
        <v>843</v>
      </c>
      <c r="V43" s="282">
        <v>2112</v>
      </c>
      <c r="W43" s="282">
        <v>2244</v>
      </c>
      <c r="X43" s="282">
        <v>856</v>
      </c>
      <c r="Y43" s="282">
        <v>842</v>
      </c>
      <c r="Z43" s="282">
        <v>850</v>
      </c>
      <c r="AA43" s="282">
        <v>841</v>
      </c>
      <c r="AB43" s="282">
        <v>841</v>
      </c>
      <c r="AC43" s="282">
        <v>841</v>
      </c>
      <c r="AD43" s="282">
        <v>838</v>
      </c>
      <c r="AE43" s="282">
        <v>842</v>
      </c>
      <c r="AF43" s="282">
        <v>877</v>
      </c>
      <c r="AG43" s="282">
        <v>872</v>
      </c>
      <c r="AH43" s="282">
        <v>863</v>
      </c>
      <c r="AI43" s="282">
        <v>849</v>
      </c>
      <c r="AJ43" s="282">
        <v>839</v>
      </c>
      <c r="AK43" s="282">
        <v>837</v>
      </c>
      <c r="AL43" s="282">
        <v>855</v>
      </c>
      <c r="AM43" s="282">
        <v>2318</v>
      </c>
      <c r="AN43" s="282">
        <v>1839</v>
      </c>
      <c r="AO43" s="282">
        <v>1420</v>
      </c>
      <c r="AP43" s="282">
        <v>844</v>
      </c>
      <c r="AQ43" s="282">
        <v>868</v>
      </c>
      <c r="AR43" s="282">
        <v>861</v>
      </c>
      <c r="AS43" s="282">
        <v>851</v>
      </c>
      <c r="AT43" s="282">
        <v>856</v>
      </c>
      <c r="AU43" s="282">
        <v>835</v>
      </c>
      <c r="AV43" s="282">
        <v>847</v>
      </c>
      <c r="AW43" s="282">
        <v>3579</v>
      </c>
      <c r="AX43" s="282">
        <v>3479</v>
      </c>
      <c r="AY43" s="282">
        <v>943</v>
      </c>
      <c r="AZ43" s="282">
        <v>848</v>
      </c>
      <c r="BA43" s="282">
        <v>3405</v>
      </c>
      <c r="BB43" s="282">
        <v>1509</v>
      </c>
      <c r="BC43" s="282">
        <v>1121</v>
      </c>
      <c r="BD43" s="282">
        <v>985</v>
      </c>
      <c r="BE43" s="282">
        <v>971</v>
      </c>
      <c r="BF43" s="282">
        <v>1095</v>
      </c>
      <c r="BG43" s="282">
        <v>1353</v>
      </c>
      <c r="BH43" s="282">
        <v>2841</v>
      </c>
      <c r="BI43" s="282">
        <v>835</v>
      </c>
    </row>
    <row r="44" spans="1:61" x14ac:dyDescent="0.15">
      <c r="A44" s="1">
        <v>39</v>
      </c>
      <c r="B44" s="282">
        <v>846</v>
      </c>
      <c r="C44" s="282">
        <v>2394</v>
      </c>
      <c r="D44" s="282">
        <v>1290</v>
      </c>
      <c r="E44" s="282">
        <v>1031</v>
      </c>
      <c r="F44" s="282">
        <v>930</v>
      </c>
      <c r="G44" s="282">
        <v>942</v>
      </c>
      <c r="H44" s="282">
        <v>1012</v>
      </c>
      <c r="I44" s="282">
        <v>1280</v>
      </c>
      <c r="J44" s="282">
        <v>2061</v>
      </c>
      <c r="K44" s="282">
        <v>826</v>
      </c>
      <c r="L44" s="282">
        <v>3561</v>
      </c>
      <c r="M44" s="282">
        <v>3577</v>
      </c>
      <c r="N44" s="282">
        <v>828</v>
      </c>
      <c r="O44" s="282">
        <v>844</v>
      </c>
      <c r="P44" s="282">
        <v>843</v>
      </c>
      <c r="Q44" s="282">
        <v>839</v>
      </c>
      <c r="R44" s="282">
        <v>838</v>
      </c>
      <c r="S44" s="282">
        <v>832</v>
      </c>
      <c r="T44" s="282">
        <v>836</v>
      </c>
      <c r="U44" s="282">
        <v>834</v>
      </c>
      <c r="V44" s="282">
        <v>1965</v>
      </c>
      <c r="W44" s="282">
        <v>2088</v>
      </c>
      <c r="X44" s="282">
        <v>848</v>
      </c>
      <c r="Y44" s="282">
        <v>837</v>
      </c>
      <c r="Z44" s="282">
        <v>844</v>
      </c>
      <c r="AA44" s="282">
        <v>833</v>
      </c>
      <c r="AB44" s="282">
        <v>840</v>
      </c>
      <c r="AC44" s="282">
        <v>830</v>
      </c>
      <c r="AD44" s="282">
        <v>833</v>
      </c>
      <c r="AE44" s="282">
        <v>838</v>
      </c>
      <c r="AF44" s="282">
        <v>869</v>
      </c>
      <c r="AG44" s="282">
        <v>860</v>
      </c>
      <c r="AH44" s="282">
        <v>853</v>
      </c>
      <c r="AI44" s="282">
        <v>849</v>
      </c>
      <c r="AJ44" s="282">
        <v>842</v>
      </c>
      <c r="AK44" s="282">
        <v>834</v>
      </c>
      <c r="AL44" s="282">
        <v>842</v>
      </c>
      <c r="AM44" s="282">
        <v>2149</v>
      </c>
      <c r="AN44" s="282">
        <v>1702</v>
      </c>
      <c r="AO44" s="282">
        <v>1295</v>
      </c>
      <c r="AP44" s="282">
        <v>841</v>
      </c>
      <c r="AQ44" s="282">
        <v>857</v>
      </c>
      <c r="AR44" s="282">
        <v>848</v>
      </c>
      <c r="AS44" s="282">
        <v>845</v>
      </c>
      <c r="AT44" s="282">
        <v>847</v>
      </c>
      <c r="AU44" s="282">
        <v>830</v>
      </c>
      <c r="AV44" s="282">
        <v>841</v>
      </c>
      <c r="AW44" s="282">
        <v>3395</v>
      </c>
      <c r="AX44" s="282">
        <v>3288</v>
      </c>
      <c r="AY44" s="282">
        <v>907</v>
      </c>
      <c r="AZ44" s="282">
        <v>844</v>
      </c>
      <c r="BA44" s="282">
        <v>2825</v>
      </c>
      <c r="BB44" s="282">
        <v>1376</v>
      </c>
      <c r="BC44" s="282">
        <v>1066</v>
      </c>
      <c r="BD44" s="282">
        <v>954</v>
      </c>
      <c r="BE44" s="282">
        <v>941</v>
      </c>
      <c r="BF44" s="282">
        <v>1047</v>
      </c>
      <c r="BG44" s="282">
        <v>1247</v>
      </c>
      <c r="BH44" s="282">
        <v>2366</v>
      </c>
      <c r="BI44" s="282">
        <v>831</v>
      </c>
    </row>
    <row r="45" spans="1:61" x14ac:dyDescent="0.15">
      <c r="A45" s="1">
        <v>40</v>
      </c>
      <c r="B45" s="282">
        <v>846</v>
      </c>
      <c r="C45" s="282">
        <v>2012</v>
      </c>
      <c r="D45" s="282">
        <v>1190</v>
      </c>
      <c r="E45" s="282">
        <v>995</v>
      </c>
      <c r="F45" s="282">
        <v>907</v>
      </c>
      <c r="G45" s="282">
        <v>916</v>
      </c>
      <c r="H45" s="282">
        <v>971</v>
      </c>
      <c r="I45" s="282">
        <v>1177</v>
      </c>
      <c r="J45" s="282">
        <v>1746</v>
      </c>
      <c r="K45" s="282">
        <v>817</v>
      </c>
      <c r="L45" s="282">
        <v>3361</v>
      </c>
      <c r="M45" s="282">
        <v>3376</v>
      </c>
      <c r="N45" s="282">
        <v>824</v>
      </c>
      <c r="O45" s="282">
        <v>836</v>
      </c>
      <c r="P45" s="282">
        <v>835</v>
      </c>
      <c r="Q45" s="282">
        <v>832</v>
      </c>
      <c r="R45" s="282">
        <v>835</v>
      </c>
      <c r="S45" s="282">
        <v>824</v>
      </c>
      <c r="T45" s="282">
        <v>825</v>
      </c>
      <c r="U45" s="282">
        <v>831</v>
      </c>
      <c r="V45" s="282">
        <v>1827</v>
      </c>
      <c r="W45" s="282">
        <v>1949</v>
      </c>
      <c r="X45" s="282">
        <v>852</v>
      </c>
      <c r="Y45" s="282">
        <v>831</v>
      </c>
      <c r="Z45" s="282">
        <v>837</v>
      </c>
      <c r="AA45" s="282">
        <v>823</v>
      </c>
      <c r="AB45" s="282">
        <v>830</v>
      </c>
      <c r="AC45" s="282">
        <v>829</v>
      </c>
      <c r="AD45" s="282">
        <v>828</v>
      </c>
      <c r="AE45" s="282">
        <v>827</v>
      </c>
      <c r="AF45" s="282">
        <v>861</v>
      </c>
      <c r="AG45" s="282">
        <v>855</v>
      </c>
      <c r="AH45" s="282">
        <v>846</v>
      </c>
      <c r="AI45" s="282">
        <v>843</v>
      </c>
      <c r="AJ45" s="282">
        <v>837</v>
      </c>
      <c r="AK45" s="282">
        <v>829</v>
      </c>
      <c r="AL45" s="282">
        <v>835</v>
      </c>
      <c r="AM45" s="282">
        <v>2012</v>
      </c>
      <c r="AN45" s="282">
        <v>1593</v>
      </c>
      <c r="AO45" s="282">
        <v>1192</v>
      </c>
      <c r="AP45" s="282">
        <v>832</v>
      </c>
      <c r="AQ45" s="282">
        <v>855</v>
      </c>
      <c r="AR45" s="282">
        <v>847</v>
      </c>
      <c r="AS45" s="282">
        <v>840</v>
      </c>
      <c r="AT45" s="282">
        <v>836</v>
      </c>
      <c r="AU45" s="282">
        <v>833</v>
      </c>
      <c r="AV45" s="282">
        <v>834</v>
      </c>
      <c r="AW45" s="282">
        <v>3224</v>
      </c>
      <c r="AX45" s="282">
        <v>3102</v>
      </c>
      <c r="AY45" s="282">
        <v>879</v>
      </c>
      <c r="AZ45" s="282">
        <v>835</v>
      </c>
      <c r="BA45" s="282">
        <v>2363</v>
      </c>
      <c r="BB45" s="282">
        <v>1264</v>
      </c>
      <c r="BC45" s="282">
        <v>1020</v>
      </c>
      <c r="BD45" s="282">
        <v>930</v>
      </c>
      <c r="BE45" s="282">
        <v>915</v>
      </c>
      <c r="BF45" s="282">
        <v>1001</v>
      </c>
      <c r="BG45" s="282">
        <v>1157</v>
      </c>
      <c r="BH45" s="282">
        <v>1997</v>
      </c>
      <c r="BI45" s="282">
        <v>826</v>
      </c>
    </row>
    <row r="46" spans="1:61" x14ac:dyDescent="0.15">
      <c r="A46" s="1">
        <v>41</v>
      </c>
      <c r="B46" s="282">
        <v>841</v>
      </c>
      <c r="C46" s="282">
        <v>1709</v>
      </c>
      <c r="D46" s="282">
        <v>1112</v>
      </c>
      <c r="E46" s="282">
        <v>956</v>
      </c>
      <c r="F46" s="282">
        <v>886</v>
      </c>
      <c r="G46" s="282">
        <v>894</v>
      </c>
      <c r="H46" s="282">
        <v>935</v>
      </c>
      <c r="I46" s="282">
        <v>1100</v>
      </c>
      <c r="J46" s="282">
        <v>1499</v>
      </c>
      <c r="K46" s="282">
        <v>822</v>
      </c>
      <c r="L46" s="282">
        <v>3172</v>
      </c>
      <c r="M46" s="282">
        <v>3197</v>
      </c>
      <c r="N46" s="282">
        <v>816</v>
      </c>
      <c r="O46" s="282">
        <v>836</v>
      </c>
      <c r="P46" s="282">
        <v>833</v>
      </c>
      <c r="Q46" s="282">
        <v>829</v>
      </c>
      <c r="R46" s="282">
        <v>831</v>
      </c>
      <c r="S46" s="282">
        <v>818</v>
      </c>
      <c r="T46" s="282">
        <v>827</v>
      </c>
      <c r="U46" s="282">
        <v>824</v>
      </c>
      <c r="V46" s="282">
        <v>1705</v>
      </c>
      <c r="W46" s="282">
        <v>1816</v>
      </c>
      <c r="X46" s="282">
        <v>846</v>
      </c>
      <c r="Y46" s="282">
        <v>827</v>
      </c>
      <c r="Z46" s="282">
        <v>829</v>
      </c>
      <c r="AA46" s="282">
        <v>818</v>
      </c>
      <c r="AB46" s="282">
        <v>826</v>
      </c>
      <c r="AC46" s="282">
        <v>828</v>
      </c>
      <c r="AD46" s="282">
        <v>827</v>
      </c>
      <c r="AE46" s="282">
        <v>826</v>
      </c>
      <c r="AF46" s="282">
        <v>858</v>
      </c>
      <c r="AG46" s="282">
        <v>853</v>
      </c>
      <c r="AH46" s="282">
        <v>844</v>
      </c>
      <c r="AI46" s="282">
        <v>835</v>
      </c>
      <c r="AJ46" s="282">
        <v>833</v>
      </c>
      <c r="AK46" s="282">
        <v>821</v>
      </c>
      <c r="AL46" s="282">
        <v>835</v>
      </c>
      <c r="AM46" s="282">
        <v>1867</v>
      </c>
      <c r="AN46" s="282">
        <v>1487</v>
      </c>
      <c r="AO46" s="282">
        <v>1117</v>
      </c>
      <c r="AP46" s="282">
        <v>831</v>
      </c>
      <c r="AQ46" s="282">
        <v>845</v>
      </c>
      <c r="AR46" s="282">
        <v>834</v>
      </c>
      <c r="AS46" s="282">
        <v>840</v>
      </c>
      <c r="AT46" s="282">
        <v>830</v>
      </c>
      <c r="AU46" s="282">
        <v>827</v>
      </c>
      <c r="AV46" s="282">
        <v>831</v>
      </c>
      <c r="AW46" s="282">
        <v>3036</v>
      </c>
      <c r="AX46" s="282">
        <v>2925</v>
      </c>
      <c r="AY46" s="282">
        <v>862</v>
      </c>
      <c r="AZ46" s="282">
        <v>833</v>
      </c>
      <c r="BA46" s="282">
        <v>2001</v>
      </c>
      <c r="BB46" s="282">
        <v>1175</v>
      </c>
      <c r="BC46" s="282">
        <v>980</v>
      </c>
      <c r="BD46" s="282">
        <v>912</v>
      </c>
      <c r="BE46" s="282">
        <v>896</v>
      </c>
      <c r="BF46" s="282">
        <v>969</v>
      </c>
      <c r="BG46" s="282">
        <v>1092</v>
      </c>
      <c r="BH46" s="282">
        <v>1701</v>
      </c>
      <c r="BI46" s="282">
        <v>824</v>
      </c>
    </row>
    <row r="47" spans="1:61" x14ac:dyDescent="0.15">
      <c r="A47" s="1">
        <v>42</v>
      </c>
      <c r="B47" s="282">
        <v>838</v>
      </c>
      <c r="C47" s="282">
        <v>1479</v>
      </c>
      <c r="D47" s="282">
        <v>1046</v>
      </c>
      <c r="E47" s="282">
        <v>930</v>
      </c>
      <c r="F47" s="282">
        <v>880</v>
      </c>
      <c r="G47" s="282">
        <v>883</v>
      </c>
      <c r="H47" s="282">
        <v>913</v>
      </c>
      <c r="I47" s="282">
        <v>1044</v>
      </c>
      <c r="J47" s="282">
        <v>1314</v>
      </c>
      <c r="K47" s="282">
        <v>815</v>
      </c>
      <c r="L47" s="282">
        <v>3015</v>
      </c>
      <c r="M47" s="282">
        <v>3039</v>
      </c>
      <c r="N47" s="282">
        <v>819</v>
      </c>
      <c r="O47" s="282">
        <v>838</v>
      </c>
      <c r="P47" s="282">
        <v>828</v>
      </c>
      <c r="Q47" s="282">
        <v>825</v>
      </c>
      <c r="R47" s="282">
        <v>825</v>
      </c>
      <c r="S47" s="282">
        <v>815</v>
      </c>
      <c r="T47" s="282">
        <v>819</v>
      </c>
      <c r="U47" s="282">
        <v>820</v>
      </c>
      <c r="V47" s="282">
        <v>1600</v>
      </c>
      <c r="W47" s="282">
        <v>1696</v>
      </c>
      <c r="X47" s="282">
        <v>844</v>
      </c>
      <c r="Y47" s="282">
        <v>824</v>
      </c>
      <c r="Z47" s="282">
        <v>823</v>
      </c>
      <c r="AA47" s="282">
        <v>821</v>
      </c>
      <c r="AB47" s="282">
        <v>825</v>
      </c>
      <c r="AC47" s="282">
        <v>825</v>
      </c>
      <c r="AD47" s="282">
        <v>825</v>
      </c>
      <c r="AE47" s="282">
        <v>827</v>
      </c>
      <c r="AF47" s="282">
        <v>849</v>
      </c>
      <c r="AG47" s="282">
        <v>852</v>
      </c>
      <c r="AH47" s="282">
        <v>840</v>
      </c>
      <c r="AI47" s="282">
        <v>832</v>
      </c>
      <c r="AJ47" s="282">
        <v>829</v>
      </c>
      <c r="AK47" s="282">
        <v>818</v>
      </c>
      <c r="AL47" s="282">
        <v>833</v>
      </c>
      <c r="AM47" s="282">
        <v>1754</v>
      </c>
      <c r="AN47" s="282">
        <v>1399</v>
      </c>
      <c r="AO47" s="282">
        <v>1041</v>
      </c>
      <c r="AP47" s="282">
        <v>818</v>
      </c>
      <c r="AQ47" s="282">
        <v>846</v>
      </c>
      <c r="AR47" s="282">
        <v>834</v>
      </c>
      <c r="AS47" s="282">
        <v>835</v>
      </c>
      <c r="AT47" s="282">
        <v>830</v>
      </c>
      <c r="AU47" s="282">
        <v>823</v>
      </c>
      <c r="AV47" s="282">
        <v>824</v>
      </c>
      <c r="AW47" s="282">
        <v>2881</v>
      </c>
      <c r="AX47" s="282">
        <v>2767</v>
      </c>
      <c r="AY47" s="282">
        <v>853</v>
      </c>
      <c r="AZ47" s="282">
        <v>830</v>
      </c>
      <c r="BA47" s="282">
        <v>1724</v>
      </c>
      <c r="BB47" s="282">
        <v>1104</v>
      </c>
      <c r="BC47" s="282">
        <v>948</v>
      </c>
      <c r="BD47" s="282">
        <v>888</v>
      </c>
      <c r="BE47" s="282">
        <v>876</v>
      </c>
      <c r="BF47" s="282">
        <v>935</v>
      </c>
      <c r="BG47" s="282">
        <v>1032</v>
      </c>
      <c r="BH47" s="282">
        <v>1483</v>
      </c>
      <c r="BI47" s="282">
        <v>825</v>
      </c>
    </row>
    <row r="48" spans="1:61" x14ac:dyDescent="0.15">
      <c r="A48" s="1">
        <v>43</v>
      </c>
      <c r="B48" s="282">
        <v>834</v>
      </c>
      <c r="C48" s="282">
        <v>1305</v>
      </c>
      <c r="D48" s="282">
        <v>1001</v>
      </c>
      <c r="E48" s="282">
        <v>903</v>
      </c>
      <c r="F48" s="282">
        <v>861</v>
      </c>
      <c r="G48" s="282">
        <v>871</v>
      </c>
      <c r="H48" s="282">
        <v>889</v>
      </c>
      <c r="I48" s="282">
        <v>995</v>
      </c>
      <c r="J48" s="282">
        <v>1176</v>
      </c>
      <c r="K48" s="282">
        <v>812</v>
      </c>
      <c r="L48" s="282">
        <v>2845</v>
      </c>
      <c r="M48" s="282">
        <v>2875</v>
      </c>
      <c r="N48" s="282">
        <v>815</v>
      </c>
      <c r="O48" s="282">
        <v>824</v>
      </c>
      <c r="P48" s="282">
        <v>822</v>
      </c>
      <c r="Q48" s="282">
        <v>822</v>
      </c>
      <c r="R48" s="282">
        <v>829</v>
      </c>
      <c r="S48" s="282">
        <v>812</v>
      </c>
      <c r="T48" s="282">
        <v>822</v>
      </c>
      <c r="U48" s="282">
        <v>820</v>
      </c>
      <c r="V48" s="282">
        <v>1498</v>
      </c>
      <c r="W48" s="282">
        <v>1595</v>
      </c>
      <c r="X48" s="282">
        <v>838</v>
      </c>
      <c r="Y48" s="282">
        <v>824</v>
      </c>
      <c r="Z48" s="282">
        <v>820</v>
      </c>
      <c r="AA48" s="282">
        <v>814</v>
      </c>
      <c r="AB48" s="282">
        <v>822</v>
      </c>
      <c r="AC48" s="282">
        <v>814</v>
      </c>
      <c r="AD48" s="282">
        <v>818</v>
      </c>
      <c r="AE48" s="282">
        <v>812</v>
      </c>
      <c r="AF48" s="282">
        <v>849</v>
      </c>
      <c r="AG48" s="282">
        <v>843</v>
      </c>
      <c r="AH48" s="282">
        <v>842</v>
      </c>
      <c r="AI48" s="282">
        <v>833</v>
      </c>
      <c r="AJ48" s="282">
        <v>830</v>
      </c>
      <c r="AK48" s="282">
        <v>817</v>
      </c>
      <c r="AL48" s="282">
        <v>837</v>
      </c>
      <c r="AM48" s="282">
        <v>1642</v>
      </c>
      <c r="AN48" s="282">
        <v>1318</v>
      </c>
      <c r="AO48" s="282">
        <v>992</v>
      </c>
      <c r="AP48" s="282">
        <v>817</v>
      </c>
      <c r="AQ48" s="282">
        <v>837</v>
      </c>
      <c r="AR48" s="282">
        <v>830</v>
      </c>
      <c r="AS48" s="282">
        <v>833</v>
      </c>
      <c r="AT48" s="282">
        <v>829</v>
      </c>
      <c r="AU48" s="282">
        <v>821</v>
      </c>
      <c r="AV48" s="282">
        <v>827</v>
      </c>
      <c r="AW48" s="282">
        <v>2730</v>
      </c>
      <c r="AX48" s="282">
        <v>2593</v>
      </c>
      <c r="AY48" s="282">
        <v>840</v>
      </c>
      <c r="AZ48" s="282">
        <v>823</v>
      </c>
      <c r="BA48" s="282">
        <v>1510</v>
      </c>
      <c r="BB48" s="282">
        <v>1047</v>
      </c>
      <c r="BC48" s="282">
        <v>925</v>
      </c>
      <c r="BD48" s="282">
        <v>876</v>
      </c>
      <c r="BE48" s="282">
        <v>858</v>
      </c>
      <c r="BF48" s="282">
        <v>922</v>
      </c>
      <c r="BG48" s="282">
        <v>988</v>
      </c>
      <c r="BH48" s="282">
        <v>1315</v>
      </c>
      <c r="BI48" s="282">
        <v>825</v>
      </c>
    </row>
    <row r="49" spans="1:61" x14ac:dyDescent="0.15">
      <c r="A49" s="1">
        <v>44</v>
      </c>
      <c r="B49" s="282">
        <v>831</v>
      </c>
      <c r="C49" s="282">
        <v>1184</v>
      </c>
      <c r="D49" s="282">
        <v>961</v>
      </c>
      <c r="E49" s="282">
        <v>888</v>
      </c>
      <c r="F49" s="282">
        <v>853</v>
      </c>
      <c r="G49" s="282">
        <v>857</v>
      </c>
      <c r="H49" s="282">
        <v>876</v>
      </c>
      <c r="I49" s="282">
        <v>956</v>
      </c>
      <c r="J49" s="282">
        <v>1082</v>
      </c>
      <c r="K49" s="282">
        <v>811</v>
      </c>
      <c r="L49" s="282">
        <v>2681</v>
      </c>
      <c r="M49" s="282">
        <v>2741</v>
      </c>
      <c r="N49" s="282">
        <v>812</v>
      </c>
      <c r="O49" s="282">
        <v>825</v>
      </c>
      <c r="P49" s="282">
        <v>822</v>
      </c>
      <c r="Q49" s="282">
        <v>821</v>
      </c>
      <c r="R49" s="282">
        <v>825</v>
      </c>
      <c r="S49" s="282">
        <v>808</v>
      </c>
      <c r="T49" s="282">
        <v>812</v>
      </c>
      <c r="U49" s="282">
        <v>823</v>
      </c>
      <c r="V49" s="282">
        <v>1411</v>
      </c>
      <c r="W49" s="282">
        <v>1499</v>
      </c>
      <c r="X49" s="282">
        <v>833</v>
      </c>
      <c r="Y49" s="282">
        <v>820</v>
      </c>
      <c r="Z49" s="282">
        <v>823</v>
      </c>
      <c r="AA49" s="282">
        <v>813</v>
      </c>
      <c r="AB49" s="282">
        <v>821</v>
      </c>
      <c r="AC49" s="282">
        <v>821</v>
      </c>
      <c r="AD49" s="282">
        <v>819</v>
      </c>
      <c r="AE49" s="282">
        <v>826</v>
      </c>
      <c r="AF49" s="282">
        <v>844</v>
      </c>
      <c r="AG49" s="282">
        <v>835</v>
      </c>
      <c r="AH49" s="282">
        <v>836</v>
      </c>
      <c r="AI49" s="282">
        <v>830</v>
      </c>
      <c r="AJ49" s="282">
        <v>826</v>
      </c>
      <c r="AK49" s="282">
        <v>820</v>
      </c>
      <c r="AL49" s="282">
        <v>829</v>
      </c>
      <c r="AM49" s="282">
        <v>1547</v>
      </c>
      <c r="AN49" s="282">
        <v>1248</v>
      </c>
      <c r="AO49" s="282">
        <v>957</v>
      </c>
      <c r="AP49" s="282">
        <v>818</v>
      </c>
      <c r="AQ49" s="282">
        <v>840</v>
      </c>
      <c r="AR49" s="282">
        <v>826</v>
      </c>
      <c r="AS49" s="282">
        <v>828</v>
      </c>
      <c r="AT49" s="282">
        <v>827</v>
      </c>
      <c r="AU49" s="282">
        <v>812</v>
      </c>
      <c r="AV49" s="282">
        <v>825</v>
      </c>
      <c r="AW49" s="282">
        <v>2591</v>
      </c>
      <c r="AX49" s="282">
        <v>2459</v>
      </c>
      <c r="AY49" s="282">
        <v>830</v>
      </c>
      <c r="AZ49" s="282">
        <v>823</v>
      </c>
      <c r="BA49" s="282">
        <v>1336</v>
      </c>
      <c r="BB49" s="282">
        <v>1005</v>
      </c>
      <c r="BC49" s="282">
        <v>901</v>
      </c>
      <c r="BD49" s="282">
        <v>867</v>
      </c>
      <c r="BE49" s="282">
        <v>851</v>
      </c>
      <c r="BF49" s="282">
        <v>900</v>
      </c>
      <c r="BG49" s="282">
        <v>953</v>
      </c>
      <c r="BH49" s="282">
        <v>1186</v>
      </c>
      <c r="BI49" s="282">
        <v>819</v>
      </c>
    </row>
    <row r="50" spans="1:61" x14ac:dyDescent="0.15">
      <c r="A50" s="283">
        <v>45</v>
      </c>
      <c r="B50" s="282">
        <v>825</v>
      </c>
      <c r="C50" s="282">
        <v>1077</v>
      </c>
      <c r="D50" s="282">
        <v>931</v>
      </c>
      <c r="E50" s="282">
        <v>874</v>
      </c>
      <c r="F50" s="282">
        <v>849</v>
      </c>
      <c r="G50" s="282">
        <v>846</v>
      </c>
      <c r="H50" s="282">
        <v>868</v>
      </c>
      <c r="I50" s="282">
        <v>925</v>
      </c>
      <c r="J50" s="282">
        <v>1007</v>
      </c>
      <c r="K50" s="282">
        <v>812</v>
      </c>
      <c r="L50" s="282">
        <v>2530</v>
      </c>
      <c r="M50" s="282">
        <v>2587</v>
      </c>
      <c r="N50" s="282">
        <v>810</v>
      </c>
      <c r="O50" s="282">
        <v>827</v>
      </c>
      <c r="P50" s="282">
        <v>819</v>
      </c>
      <c r="Q50" s="282">
        <v>812</v>
      </c>
      <c r="R50" s="282">
        <v>821</v>
      </c>
      <c r="S50" s="282">
        <v>810</v>
      </c>
      <c r="T50" s="282">
        <v>817</v>
      </c>
      <c r="U50" s="282">
        <v>811</v>
      </c>
      <c r="V50" s="282">
        <v>1341</v>
      </c>
      <c r="W50" s="282">
        <v>1416</v>
      </c>
      <c r="X50" s="282">
        <v>836</v>
      </c>
      <c r="Y50" s="282">
        <v>823</v>
      </c>
      <c r="Z50" s="282">
        <v>823</v>
      </c>
      <c r="AA50" s="282">
        <v>810</v>
      </c>
      <c r="AB50" s="282">
        <v>814</v>
      </c>
      <c r="AC50" s="282">
        <v>815</v>
      </c>
      <c r="AD50" s="282">
        <v>821</v>
      </c>
      <c r="AE50" s="282">
        <v>815</v>
      </c>
      <c r="AF50" s="282">
        <v>846</v>
      </c>
      <c r="AG50" s="282">
        <v>836</v>
      </c>
      <c r="AH50" s="282">
        <v>835</v>
      </c>
      <c r="AI50" s="282">
        <v>828</v>
      </c>
      <c r="AJ50" s="282">
        <v>824</v>
      </c>
      <c r="AK50" s="282">
        <v>821</v>
      </c>
      <c r="AL50" s="282">
        <v>823</v>
      </c>
      <c r="AM50" s="282">
        <v>1441</v>
      </c>
      <c r="AN50" s="282">
        <v>1186</v>
      </c>
      <c r="AO50" s="282">
        <v>925</v>
      </c>
      <c r="AP50" s="282">
        <v>814</v>
      </c>
      <c r="AQ50" s="282">
        <v>834</v>
      </c>
      <c r="AR50" s="282">
        <v>829</v>
      </c>
      <c r="AS50" s="282">
        <v>829</v>
      </c>
      <c r="AT50" s="282">
        <v>827</v>
      </c>
      <c r="AU50" s="282">
        <v>813</v>
      </c>
      <c r="AV50" s="282">
        <v>818</v>
      </c>
      <c r="AW50" s="282">
        <v>2460</v>
      </c>
      <c r="AX50" s="282">
        <v>2321</v>
      </c>
      <c r="AY50" s="282">
        <v>827</v>
      </c>
      <c r="AZ50" s="282">
        <v>826</v>
      </c>
      <c r="BA50" s="282">
        <v>1214</v>
      </c>
      <c r="BB50" s="282">
        <v>962</v>
      </c>
      <c r="BC50" s="282">
        <v>884</v>
      </c>
      <c r="BD50" s="282">
        <v>865</v>
      </c>
      <c r="BE50" s="282">
        <v>846</v>
      </c>
      <c r="BF50" s="282">
        <v>885</v>
      </c>
      <c r="BG50" s="282">
        <v>928</v>
      </c>
      <c r="BH50" s="282">
        <v>1088</v>
      </c>
      <c r="BI50" s="282">
        <v>813</v>
      </c>
    </row>
    <row r="51" spans="1:61" x14ac:dyDescent="0.15">
      <c r="A51" s="284">
        <v>46</v>
      </c>
      <c r="B51" s="282">
        <v>827</v>
      </c>
      <c r="C51" s="282">
        <v>1003</v>
      </c>
      <c r="D51" s="282">
        <v>912</v>
      </c>
      <c r="E51" s="282">
        <v>868</v>
      </c>
      <c r="F51" s="282">
        <v>845</v>
      </c>
      <c r="G51" s="282">
        <v>842</v>
      </c>
      <c r="H51" s="282">
        <v>855</v>
      </c>
      <c r="I51" s="282">
        <v>897</v>
      </c>
      <c r="J51" s="282">
        <v>945</v>
      </c>
      <c r="K51" s="282">
        <v>811</v>
      </c>
      <c r="L51" s="282">
        <v>2397</v>
      </c>
      <c r="M51" s="282">
        <v>2469</v>
      </c>
      <c r="N51" s="282">
        <v>812</v>
      </c>
      <c r="O51" s="282">
        <v>824</v>
      </c>
      <c r="P51" s="282">
        <v>821</v>
      </c>
      <c r="Q51" s="282">
        <v>817</v>
      </c>
      <c r="R51" s="282">
        <v>821</v>
      </c>
      <c r="S51" s="282">
        <v>807</v>
      </c>
      <c r="T51" s="282">
        <v>815</v>
      </c>
      <c r="U51" s="282">
        <v>814</v>
      </c>
      <c r="V51" s="282">
        <v>1264</v>
      </c>
      <c r="W51" s="282">
        <v>1336</v>
      </c>
      <c r="X51" s="282">
        <v>829</v>
      </c>
      <c r="Y51" s="282">
        <v>817</v>
      </c>
      <c r="Z51" s="282">
        <v>819</v>
      </c>
      <c r="AA51" s="282">
        <v>811</v>
      </c>
      <c r="AB51" s="282">
        <v>814</v>
      </c>
      <c r="AC51" s="282">
        <v>812</v>
      </c>
      <c r="AD51" s="282">
        <v>816</v>
      </c>
      <c r="AE51" s="282">
        <v>816</v>
      </c>
      <c r="AF51" s="282">
        <v>840</v>
      </c>
      <c r="AG51" s="282">
        <v>840</v>
      </c>
      <c r="AH51" s="282">
        <v>834</v>
      </c>
      <c r="AI51" s="282">
        <v>828</v>
      </c>
      <c r="AJ51" s="282">
        <v>823</v>
      </c>
      <c r="AK51" s="282">
        <v>817</v>
      </c>
      <c r="AL51" s="282">
        <v>828</v>
      </c>
      <c r="AM51" s="282">
        <v>1372</v>
      </c>
      <c r="AN51" s="282">
        <v>1136</v>
      </c>
      <c r="AO51" s="282">
        <v>907</v>
      </c>
      <c r="AP51" s="282">
        <v>812</v>
      </c>
      <c r="AQ51" s="282">
        <v>831</v>
      </c>
      <c r="AR51" s="282">
        <v>820</v>
      </c>
      <c r="AS51" s="282">
        <v>826</v>
      </c>
      <c r="AT51" s="282">
        <v>817</v>
      </c>
      <c r="AU51" s="282">
        <v>812</v>
      </c>
      <c r="AV51" s="282">
        <v>817</v>
      </c>
      <c r="AW51" s="282">
        <v>2343</v>
      </c>
      <c r="AX51" s="282">
        <v>2187</v>
      </c>
      <c r="AY51" s="282">
        <v>820</v>
      </c>
      <c r="AZ51" s="282">
        <v>820</v>
      </c>
      <c r="BA51" s="282">
        <v>1106</v>
      </c>
      <c r="BB51" s="282">
        <v>934</v>
      </c>
      <c r="BC51" s="282">
        <v>879</v>
      </c>
      <c r="BD51" s="282">
        <v>859</v>
      </c>
      <c r="BE51" s="282">
        <v>842</v>
      </c>
      <c r="BF51" s="282">
        <v>875</v>
      </c>
      <c r="BG51" s="282">
        <v>905</v>
      </c>
      <c r="BH51" s="282">
        <v>1013</v>
      </c>
      <c r="BI51" s="282">
        <v>817</v>
      </c>
    </row>
    <row r="52" spans="1:61" x14ac:dyDescent="0.15">
      <c r="A52" s="284">
        <v>47</v>
      </c>
      <c r="B52" s="282">
        <v>828</v>
      </c>
      <c r="C52" s="282">
        <v>955</v>
      </c>
      <c r="D52" s="282">
        <v>885</v>
      </c>
      <c r="E52" s="282">
        <v>855</v>
      </c>
      <c r="F52" s="282">
        <v>837</v>
      </c>
      <c r="G52" s="282">
        <v>840</v>
      </c>
      <c r="H52" s="282">
        <v>848</v>
      </c>
      <c r="I52" s="282">
        <v>886</v>
      </c>
      <c r="J52" s="282">
        <v>909</v>
      </c>
      <c r="K52" s="282">
        <v>809</v>
      </c>
      <c r="L52" s="282">
        <v>2275</v>
      </c>
      <c r="M52" s="282">
        <v>2347</v>
      </c>
      <c r="N52" s="282">
        <v>805</v>
      </c>
      <c r="O52" s="282">
        <v>821</v>
      </c>
      <c r="P52" s="282">
        <v>818</v>
      </c>
      <c r="Q52" s="282">
        <v>810</v>
      </c>
      <c r="R52" s="282">
        <v>823</v>
      </c>
      <c r="S52" s="282">
        <v>809</v>
      </c>
      <c r="T52" s="282">
        <v>815</v>
      </c>
      <c r="U52" s="282">
        <v>816</v>
      </c>
      <c r="V52" s="282">
        <v>1212</v>
      </c>
      <c r="W52" s="282">
        <v>1268</v>
      </c>
      <c r="X52" s="282">
        <v>826</v>
      </c>
      <c r="Y52" s="282">
        <v>818</v>
      </c>
      <c r="Z52" s="282">
        <v>817</v>
      </c>
      <c r="AA52" s="282">
        <v>809</v>
      </c>
      <c r="AB52" s="282">
        <v>814</v>
      </c>
      <c r="AC52" s="282">
        <v>813</v>
      </c>
      <c r="AD52" s="282">
        <v>818</v>
      </c>
      <c r="AE52" s="282">
        <v>817</v>
      </c>
      <c r="AF52" s="282">
        <v>842</v>
      </c>
      <c r="AG52" s="282">
        <v>839</v>
      </c>
      <c r="AH52" s="282">
        <v>834</v>
      </c>
      <c r="AI52" s="282">
        <v>825</v>
      </c>
      <c r="AJ52" s="282">
        <v>820</v>
      </c>
      <c r="AK52" s="282">
        <v>815</v>
      </c>
      <c r="AL52" s="282">
        <v>822</v>
      </c>
      <c r="AM52" s="282">
        <v>1301</v>
      </c>
      <c r="AN52" s="282">
        <v>1086</v>
      </c>
      <c r="AO52" s="282">
        <v>881</v>
      </c>
      <c r="AP52" s="282">
        <v>814</v>
      </c>
      <c r="AQ52" s="282">
        <v>831</v>
      </c>
      <c r="AR52" s="282">
        <v>825</v>
      </c>
      <c r="AS52" s="282">
        <v>824</v>
      </c>
      <c r="AT52" s="282">
        <v>821</v>
      </c>
      <c r="AU52" s="282">
        <v>814</v>
      </c>
      <c r="AV52" s="282">
        <v>818</v>
      </c>
      <c r="AW52" s="282">
        <v>2216</v>
      </c>
      <c r="AX52" s="282">
        <v>2084</v>
      </c>
      <c r="AY52" s="282">
        <v>817</v>
      </c>
      <c r="AZ52" s="282">
        <v>821</v>
      </c>
      <c r="BA52" s="282">
        <v>1041</v>
      </c>
      <c r="BB52" s="282">
        <v>913</v>
      </c>
      <c r="BC52" s="282">
        <v>872</v>
      </c>
      <c r="BD52" s="282">
        <v>853</v>
      </c>
      <c r="BE52" s="282">
        <v>834</v>
      </c>
      <c r="BF52" s="282">
        <v>866</v>
      </c>
      <c r="BG52" s="282">
        <v>888</v>
      </c>
      <c r="BH52" s="282">
        <v>964</v>
      </c>
      <c r="BI52" s="282">
        <v>815</v>
      </c>
    </row>
    <row r="53" spans="1:61" x14ac:dyDescent="0.15">
      <c r="A53" s="284">
        <v>48</v>
      </c>
      <c r="B53" s="282">
        <v>824</v>
      </c>
      <c r="C53" s="282">
        <v>913</v>
      </c>
      <c r="D53" s="282">
        <v>873</v>
      </c>
      <c r="E53" s="282">
        <v>849</v>
      </c>
      <c r="F53" s="282">
        <v>834</v>
      </c>
      <c r="G53" s="282">
        <v>836</v>
      </c>
      <c r="H53" s="282">
        <v>840</v>
      </c>
      <c r="I53" s="282">
        <v>867</v>
      </c>
      <c r="J53" s="282">
        <v>881</v>
      </c>
      <c r="K53" s="282">
        <v>809</v>
      </c>
      <c r="L53" s="282">
        <v>2139</v>
      </c>
      <c r="M53" s="282">
        <v>2233</v>
      </c>
      <c r="N53" s="282">
        <v>802</v>
      </c>
      <c r="O53" s="282">
        <v>819</v>
      </c>
      <c r="P53" s="282">
        <v>817</v>
      </c>
      <c r="Q53" s="282">
        <v>817</v>
      </c>
      <c r="R53" s="282">
        <v>819</v>
      </c>
      <c r="S53" s="282">
        <v>803</v>
      </c>
      <c r="T53" s="282">
        <v>815</v>
      </c>
      <c r="U53" s="282">
        <v>810</v>
      </c>
      <c r="V53" s="282">
        <v>1158</v>
      </c>
      <c r="W53" s="282">
        <v>1216</v>
      </c>
      <c r="X53" s="282">
        <v>832</v>
      </c>
      <c r="Y53" s="282">
        <v>815</v>
      </c>
      <c r="Z53" s="282">
        <v>821</v>
      </c>
      <c r="AA53" s="282">
        <v>810</v>
      </c>
      <c r="AB53" s="282">
        <v>813</v>
      </c>
      <c r="AC53" s="282">
        <v>816</v>
      </c>
      <c r="AD53" s="282">
        <v>814</v>
      </c>
      <c r="AE53" s="282">
        <v>813</v>
      </c>
      <c r="AF53" s="282">
        <v>836</v>
      </c>
      <c r="AG53" s="282">
        <v>834</v>
      </c>
      <c r="AH53" s="282">
        <v>835</v>
      </c>
      <c r="AI53" s="282">
        <v>821</v>
      </c>
      <c r="AJ53" s="282">
        <v>822</v>
      </c>
      <c r="AK53" s="282">
        <v>814</v>
      </c>
      <c r="AL53" s="282">
        <v>824</v>
      </c>
      <c r="AM53" s="282">
        <v>1238</v>
      </c>
      <c r="AN53" s="282">
        <v>1043</v>
      </c>
      <c r="AO53" s="282">
        <v>867</v>
      </c>
      <c r="AP53" s="282">
        <v>808</v>
      </c>
      <c r="AQ53" s="282">
        <v>832</v>
      </c>
      <c r="AR53" s="282">
        <v>821</v>
      </c>
      <c r="AS53" s="282">
        <v>822</v>
      </c>
      <c r="AT53" s="282">
        <v>822</v>
      </c>
      <c r="AU53" s="282">
        <v>815</v>
      </c>
      <c r="AV53" s="282">
        <v>819</v>
      </c>
      <c r="AW53" s="282">
        <v>2116</v>
      </c>
      <c r="AX53" s="282">
        <v>1968</v>
      </c>
      <c r="AY53" s="282">
        <v>817</v>
      </c>
      <c r="AZ53" s="282">
        <v>821</v>
      </c>
      <c r="BA53" s="282">
        <v>981</v>
      </c>
      <c r="BB53" s="282">
        <v>889</v>
      </c>
      <c r="BC53" s="282">
        <v>856</v>
      </c>
      <c r="BD53" s="282">
        <v>846</v>
      </c>
      <c r="BE53" s="282">
        <v>824</v>
      </c>
      <c r="BF53" s="282">
        <v>863</v>
      </c>
      <c r="BG53" s="282">
        <v>876</v>
      </c>
      <c r="BH53" s="282">
        <v>927</v>
      </c>
      <c r="BI53" s="282">
        <v>817</v>
      </c>
    </row>
    <row r="54" spans="1:61" x14ac:dyDescent="0.15">
      <c r="A54" s="284">
        <v>49</v>
      </c>
      <c r="B54" s="282">
        <v>823</v>
      </c>
      <c r="C54" s="282">
        <v>881</v>
      </c>
      <c r="D54" s="282">
        <v>856</v>
      </c>
      <c r="E54" s="282">
        <v>844</v>
      </c>
      <c r="F54" s="282">
        <v>832</v>
      </c>
      <c r="G54" s="282">
        <v>825</v>
      </c>
      <c r="H54" s="282">
        <v>832</v>
      </c>
      <c r="I54" s="282">
        <v>854</v>
      </c>
      <c r="J54" s="282">
        <v>864</v>
      </c>
      <c r="K54" s="282">
        <v>808</v>
      </c>
      <c r="L54" s="282">
        <v>2040</v>
      </c>
      <c r="M54" s="282">
        <v>2125</v>
      </c>
      <c r="N54" s="282">
        <v>804</v>
      </c>
      <c r="O54" s="282">
        <v>816</v>
      </c>
      <c r="P54" s="282">
        <v>817</v>
      </c>
      <c r="Q54" s="282">
        <v>810</v>
      </c>
      <c r="R54" s="282">
        <v>818</v>
      </c>
      <c r="S54" s="282">
        <v>799</v>
      </c>
      <c r="T54" s="282">
        <v>807</v>
      </c>
      <c r="U54" s="282">
        <v>812</v>
      </c>
      <c r="V54" s="282">
        <v>1114</v>
      </c>
      <c r="W54" s="282">
        <v>1157</v>
      </c>
      <c r="X54" s="282">
        <v>826</v>
      </c>
      <c r="Y54" s="282">
        <v>815</v>
      </c>
      <c r="Z54" s="282">
        <v>814</v>
      </c>
      <c r="AA54" s="282">
        <v>809</v>
      </c>
      <c r="AB54" s="282">
        <v>810</v>
      </c>
      <c r="AC54" s="282">
        <v>812</v>
      </c>
      <c r="AD54" s="282">
        <v>815</v>
      </c>
      <c r="AE54" s="282">
        <v>818</v>
      </c>
      <c r="AF54" s="282">
        <v>839</v>
      </c>
      <c r="AG54" s="282">
        <v>836</v>
      </c>
      <c r="AH54" s="282">
        <v>824</v>
      </c>
      <c r="AI54" s="282">
        <v>819</v>
      </c>
      <c r="AJ54" s="282">
        <v>817</v>
      </c>
      <c r="AK54" s="282">
        <v>814</v>
      </c>
      <c r="AL54" s="282">
        <v>822</v>
      </c>
      <c r="AM54" s="282">
        <v>1186</v>
      </c>
      <c r="AN54" s="282">
        <v>1010</v>
      </c>
      <c r="AO54" s="282">
        <v>855</v>
      </c>
      <c r="AP54" s="282">
        <v>803</v>
      </c>
      <c r="AQ54" s="282">
        <v>832</v>
      </c>
      <c r="AR54" s="282">
        <v>819</v>
      </c>
      <c r="AS54" s="282">
        <v>824</v>
      </c>
      <c r="AT54" s="282">
        <v>817</v>
      </c>
      <c r="AU54" s="282">
        <v>808</v>
      </c>
      <c r="AV54" s="282">
        <v>817</v>
      </c>
      <c r="AW54" s="282">
        <v>2008</v>
      </c>
      <c r="AX54" s="282">
        <v>1869</v>
      </c>
      <c r="AY54" s="282">
        <v>810</v>
      </c>
      <c r="AZ54" s="282">
        <v>818</v>
      </c>
      <c r="BA54" s="282">
        <v>936</v>
      </c>
      <c r="BB54" s="282">
        <v>878</v>
      </c>
      <c r="BC54" s="282">
        <v>857</v>
      </c>
      <c r="BD54" s="282">
        <v>843</v>
      </c>
      <c r="BE54" s="282">
        <v>826</v>
      </c>
      <c r="BF54" s="282">
        <v>854</v>
      </c>
      <c r="BG54" s="282">
        <v>870</v>
      </c>
      <c r="BH54" s="282">
        <v>897</v>
      </c>
      <c r="BI54" s="282">
        <v>818</v>
      </c>
    </row>
    <row r="55" spans="1:61" x14ac:dyDescent="0.15">
      <c r="A55" s="284">
        <v>50</v>
      </c>
      <c r="B55" s="282">
        <v>821</v>
      </c>
      <c r="C55" s="282">
        <v>866</v>
      </c>
      <c r="D55" s="282">
        <v>855</v>
      </c>
      <c r="E55" s="282">
        <v>838</v>
      </c>
      <c r="F55" s="282">
        <v>832</v>
      </c>
      <c r="G55" s="282">
        <v>829</v>
      </c>
      <c r="H55" s="282">
        <v>834</v>
      </c>
      <c r="I55" s="282">
        <v>844</v>
      </c>
      <c r="J55" s="282">
        <v>842</v>
      </c>
      <c r="K55" s="282">
        <v>801</v>
      </c>
      <c r="L55" s="282">
        <v>1930</v>
      </c>
      <c r="M55" s="282">
        <v>2033</v>
      </c>
      <c r="N55" s="282">
        <v>804</v>
      </c>
      <c r="O55" s="282">
        <v>817</v>
      </c>
      <c r="P55" s="282">
        <v>814</v>
      </c>
      <c r="Q55" s="282">
        <v>810</v>
      </c>
      <c r="R55" s="282">
        <v>820</v>
      </c>
      <c r="S55" s="282">
        <v>804</v>
      </c>
      <c r="T55" s="282">
        <v>812</v>
      </c>
      <c r="U55" s="282">
        <v>812</v>
      </c>
      <c r="V55" s="282">
        <v>1074</v>
      </c>
      <c r="W55" s="282">
        <v>1112</v>
      </c>
      <c r="X55" s="282">
        <v>825</v>
      </c>
      <c r="Y55" s="282">
        <v>816</v>
      </c>
      <c r="Z55" s="282">
        <v>820</v>
      </c>
      <c r="AA55" s="282">
        <v>807</v>
      </c>
      <c r="AB55" s="282">
        <v>810</v>
      </c>
      <c r="AC55" s="282">
        <v>811</v>
      </c>
      <c r="AD55" s="282">
        <v>816</v>
      </c>
      <c r="AE55" s="282">
        <v>810</v>
      </c>
      <c r="AF55" s="282">
        <v>836</v>
      </c>
      <c r="AG55" s="282">
        <v>832</v>
      </c>
      <c r="AH55" s="282">
        <v>826</v>
      </c>
      <c r="AI55" s="282">
        <v>821</v>
      </c>
      <c r="AJ55" s="282">
        <v>820</v>
      </c>
      <c r="AK55" s="282">
        <v>811</v>
      </c>
      <c r="AL55" s="282">
        <v>821</v>
      </c>
      <c r="AM55" s="282">
        <v>1134</v>
      </c>
      <c r="AN55" s="282">
        <v>976</v>
      </c>
      <c r="AO55" s="282">
        <v>847</v>
      </c>
      <c r="AP55" s="282">
        <v>808</v>
      </c>
      <c r="AQ55" s="282">
        <v>830</v>
      </c>
      <c r="AR55" s="282">
        <v>817</v>
      </c>
      <c r="AS55" s="282">
        <v>824</v>
      </c>
      <c r="AT55" s="282">
        <v>813</v>
      </c>
      <c r="AU55" s="282">
        <v>808</v>
      </c>
      <c r="AV55" s="282">
        <v>816</v>
      </c>
      <c r="AW55" s="282">
        <v>1916</v>
      </c>
      <c r="AX55" s="282">
        <v>1769</v>
      </c>
      <c r="AY55" s="282">
        <v>810</v>
      </c>
      <c r="AZ55" s="282">
        <v>812</v>
      </c>
      <c r="BA55" s="282">
        <v>910</v>
      </c>
      <c r="BB55" s="282">
        <v>861</v>
      </c>
      <c r="BC55" s="282">
        <v>848</v>
      </c>
      <c r="BD55" s="282">
        <v>841</v>
      </c>
      <c r="BE55" s="282">
        <v>823</v>
      </c>
      <c r="BF55" s="282">
        <v>848</v>
      </c>
      <c r="BG55" s="282">
        <v>858</v>
      </c>
      <c r="BH55" s="282">
        <v>877</v>
      </c>
      <c r="BI55" s="282">
        <v>813</v>
      </c>
    </row>
    <row r="56" spans="1:61" x14ac:dyDescent="0.15">
      <c r="A56" s="284">
        <v>51</v>
      </c>
      <c r="B56" s="282">
        <v>823</v>
      </c>
      <c r="C56" s="282">
        <v>848</v>
      </c>
      <c r="D56" s="282">
        <v>844</v>
      </c>
      <c r="E56" s="282">
        <v>832</v>
      </c>
      <c r="F56" s="282">
        <v>823</v>
      </c>
      <c r="G56" s="282">
        <v>824</v>
      </c>
      <c r="H56" s="282">
        <v>828</v>
      </c>
      <c r="I56" s="282">
        <v>843</v>
      </c>
      <c r="J56" s="282">
        <v>834</v>
      </c>
      <c r="K56" s="282">
        <v>807</v>
      </c>
      <c r="L56" s="282">
        <v>1837</v>
      </c>
      <c r="M56" s="282">
        <v>1942</v>
      </c>
      <c r="N56" s="282">
        <v>801</v>
      </c>
      <c r="O56" s="282">
        <v>814</v>
      </c>
      <c r="P56" s="282">
        <v>814</v>
      </c>
      <c r="Q56" s="282">
        <v>806</v>
      </c>
      <c r="R56" s="282">
        <v>819</v>
      </c>
      <c r="S56" s="282">
        <v>804</v>
      </c>
      <c r="T56" s="282">
        <v>812</v>
      </c>
      <c r="U56" s="282">
        <v>806</v>
      </c>
      <c r="V56" s="282">
        <v>1032</v>
      </c>
      <c r="W56" s="282">
        <v>1072</v>
      </c>
      <c r="X56" s="282">
        <v>830</v>
      </c>
      <c r="Y56" s="282">
        <v>816</v>
      </c>
      <c r="Z56" s="282">
        <v>813</v>
      </c>
      <c r="AA56" s="282">
        <v>808</v>
      </c>
      <c r="AB56" s="282">
        <v>812</v>
      </c>
      <c r="AC56" s="282">
        <v>811</v>
      </c>
      <c r="AD56" s="282">
        <v>813</v>
      </c>
      <c r="AE56" s="282">
        <v>813</v>
      </c>
      <c r="AF56" s="282">
        <v>833</v>
      </c>
      <c r="AG56" s="282">
        <v>832</v>
      </c>
      <c r="AH56" s="282">
        <v>828</v>
      </c>
      <c r="AI56" s="282">
        <v>813</v>
      </c>
      <c r="AJ56" s="282">
        <v>818</v>
      </c>
      <c r="AK56" s="282">
        <v>809</v>
      </c>
      <c r="AL56" s="282">
        <v>819</v>
      </c>
      <c r="AM56" s="282">
        <v>1089</v>
      </c>
      <c r="AN56" s="282">
        <v>960</v>
      </c>
      <c r="AO56" s="282">
        <v>841</v>
      </c>
      <c r="AP56" s="282">
        <v>803</v>
      </c>
      <c r="AQ56" s="282">
        <v>828</v>
      </c>
      <c r="AR56" s="282">
        <v>815</v>
      </c>
      <c r="AS56" s="282">
        <v>822</v>
      </c>
      <c r="AT56" s="282">
        <v>816</v>
      </c>
      <c r="AU56" s="282">
        <v>803</v>
      </c>
      <c r="AV56" s="282">
        <v>816</v>
      </c>
      <c r="AW56" s="282">
        <v>1829</v>
      </c>
      <c r="AX56" s="282">
        <v>1681</v>
      </c>
      <c r="AY56" s="282">
        <v>807</v>
      </c>
      <c r="AZ56" s="282">
        <v>816</v>
      </c>
      <c r="BA56" s="282">
        <v>885</v>
      </c>
      <c r="BB56" s="282">
        <v>859</v>
      </c>
      <c r="BC56" s="282">
        <v>846</v>
      </c>
      <c r="BD56" s="282">
        <v>842</v>
      </c>
      <c r="BE56" s="282">
        <v>818</v>
      </c>
      <c r="BF56" s="282">
        <v>841</v>
      </c>
      <c r="BG56" s="282">
        <v>845</v>
      </c>
      <c r="BH56" s="282">
        <v>863</v>
      </c>
      <c r="BI56" s="282">
        <v>816</v>
      </c>
    </row>
    <row r="57" spans="1:61" x14ac:dyDescent="0.15">
      <c r="A57" s="284">
        <v>52</v>
      </c>
      <c r="B57" s="282">
        <v>820</v>
      </c>
      <c r="C57" s="282">
        <v>837</v>
      </c>
      <c r="D57" s="282">
        <v>839</v>
      </c>
      <c r="E57" s="282">
        <v>829</v>
      </c>
      <c r="F57" s="282">
        <v>826</v>
      </c>
      <c r="G57" s="282">
        <v>823</v>
      </c>
      <c r="H57" s="282">
        <v>824</v>
      </c>
      <c r="I57" s="282">
        <v>831</v>
      </c>
      <c r="J57" s="282">
        <v>830</v>
      </c>
      <c r="K57" s="282">
        <v>807</v>
      </c>
      <c r="L57" s="282">
        <v>1745</v>
      </c>
      <c r="M57" s="282">
        <v>1849</v>
      </c>
      <c r="N57" s="282">
        <v>803</v>
      </c>
      <c r="O57" s="282">
        <v>817</v>
      </c>
      <c r="P57" s="282">
        <v>815</v>
      </c>
      <c r="Q57" s="282">
        <v>807</v>
      </c>
      <c r="R57" s="282">
        <v>814</v>
      </c>
      <c r="S57" s="282">
        <v>801</v>
      </c>
      <c r="T57" s="282">
        <v>810</v>
      </c>
      <c r="U57" s="282">
        <v>807</v>
      </c>
      <c r="V57" s="282">
        <v>1006</v>
      </c>
      <c r="W57" s="282">
        <v>1035</v>
      </c>
      <c r="X57" s="282">
        <v>823</v>
      </c>
      <c r="Y57" s="282">
        <v>816</v>
      </c>
      <c r="Z57" s="282">
        <v>809</v>
      </c>
      <c r="AA57" s="282">
        <v>803</v>
      </c>
      <c r="AB57" s="282">
        <v>805</v>
      </c>
      <c r="AC57" s="282">
        <v>813</v>
      </c>
      <c r="AD57" s="282">
        <v>813</v>
      </c>
      <c r="AE57" s="282">
        <v>809</v>
      </c>
      <c r="AF57" s="282">
        <v>831</v>
      </c>
      <c r="AG57" s="282">
        <v>831</v>
      </c>
      <c r="AH57" s="282">
        <v>820</v>
      </c>
      <c r="AI57" s="282">
        <v>817</v>
      </c>
      <c r="AJ57" s="282">
        <v>818</v>
      </c>
      <c r="AK57" s="282">
        <v>809</v>
      </c>
      <c r="AL57" s="282">
        <v>823</v>
      </c>
      <c r="AM57" s="282">
        <v>1053</v>
      </c>
      <c r="AN57" s="282">
        <v>931</v>
      </c>
      <c r="AO57" s="282">
        <v>836</v>
      </c>
      <c r="AP57" s="282">
        <v>808</v>
      </c>
      <c r="AQ57" s="282">
        <v>822</v>
      </c>
      <c r="AR57" s="282">
        <v>816</v>
      </c>
      <c r="AS57" s="282">
        <v>821</v>
      </c>
      <c r="AT57" s="282">
        <v>815</v>
      </c>
      <c r="AU57" s="282">
        <v>806</v>
      </c>
      <c r="AV57" s="282">
        <v>819</v>
      </c>
      <c r="AW57" s="282">
        <v>1747</v>
      </c>
      <c r="AX57" s="282">
        <v>1597</v>
      </c>
      <c r="AY57" s="282">
        <v>810</v>
      </c>
      <c r="AZ57" s="282">
        <v>817</v>
      </c>
      <c r="BA57" s="282">
        <v>873</v>
      </c>
      <c r="BB57" s="282">
        <v>849</v>
      </c>
      <c r="BC57" s="282">
        <v>837</v>
      </c>
      <c r="BD57" s="282">
        <v>839</v>
      </c>
      <c r="BE57" s="282">
        <v>817</v>
      </c>
      <c r="BF57" s="282">
        <v>841</v>
      </c>
      <c r="BG57" s="282">
        <v>841</v>
      </c>
      <c r="BH57" s="282">
        <v>847</v>
      </c>
      <c r="BI57" s="282">
        <v>815</v>
      </c>
    </row>
    <row r="58" spans="1:61" x14ac:dyDescent="0.15">
      <c r="A58" s="284">
        <v>53</v>
      </c>
      <c r="B58" s="282">
        <v>821</v>
      </c>
      <c r="C58" s="282">
        <v>830</v>
      </c>
      <c r="D58" s="282">
        <v>839</v>
      </c>
      <c r="E58" s="282">
        <v>832</v>
      </c>
      <c r="F58" s="282">
        <v>824</v>
      </c>
      <c r="G58" s="282">
        <v>821</v>
      </c>
      <c r="H58" s="282">
        <v>825</v>
      </c>
      <c r="I58" s="282">
        <v>829</v>
      </c>
      <c r="J58" s="282">
        <v>820</v>
      </c>
      <c r="K58" s="282">
        <v>810</v>
      </c>
      <c r="L58" s="282">
        <v>1653</v>
      </c>
      <c r="M58" s="282">
        <v>1768</v>
      </c>
      <c r="N58" s="282">
        <v>800</v>
      </c>
      <c r="O58" s="282">
        <v>815</v>
      </c>
      <c r="P58" s="282">
        <v>816</v>
      </c>
      <c r="Q58" s="282">
        <v>806</v>
      </c>
      <c r="R58" s="282">
        <v>817</v>
      </c>
      <c r="S58" s="282">
        <v>804</v>
      </c>
      <c r="T58" s="282">
        <v>806</v>
      </c>
      <c r="U58" s="282">
        <v>806</v>
      </c>
      <c r="V58" s="282">
        <v>982</v>
      </c>
      <c r="W58" s="282">
        <v>1000</v>
      </c>
      <c r="X58" s="282">
        <v>821</v>
      </c>
      <c r="Y58" s="282">
        <v>808</v>
      </c>
      <c r="Z58" s="282">
        <v>808</v>
      </c>
      <c r="AA58" s="282">
        <v>805</v>
      </c>
      <c r="AB58" s="282">
        <v>804</v>
      </c>
      <c r="AC58" s="282">
        <v>809</v>
      </c>
      <c r="AD58" s="282">
        <v>812</v>
      </c>
      <c r="AE58" s="282">
        <v>810</v>
      </c>
      <c r="AF58" s="282">
        <v>834</v>
      </c>
      <c r="AG58" s="282">
        <v>830</v>
      </c>
      <c r="AH58" s="282">
        <v>825</v>
      </c>
      <c r="AI58" s="282">
        <v>817</v>
      </c>
      <c r="AJ58" s="282">
        <v>817</v>
      </c>
      <c r="AK58" s="282">
        <v>809</v>
      </c>
      <c r="AL58" s="282">
        <v>822</v>
      </c>
      <c r="AM58" s="282">
        <v>1017</v>
      </c>
      <c r="AN58" s="282">
        <v>912</v>
      </c>
      <c r="AO58" s="282">
        <v>828</v>
      </c>
      <c r="AP58" s="282">
        <v>804</v>
      </c>
      <c r="AQ58" s="282">
        <v>830</v>
      </c>
      <c r="AR58" s="282">
        <v>816</v>
      </c>
      <c r="AS58" s="282">
        <v>815</v>
      </c>
      <c r="AT58" s="282">
        <v>812</v>
      </c>
      <c r="AU58" s="282">
        <v>810</v>
      </c>
      <c r="AV58" s="282">
        <v>816</v>
      </c>
      <c r="AW58" s="282">
        <v>1675</v>
      </c>
      <c r="AX58" s="282">
        <v>1521</v>
      </c>
      <c r="AY58" s="282">
        <v>803</v>
      </c>
      <c r="AZ58" s="282">
        <v>815</v>
      </c>
      <c r="BA58" s="282">
        <v>860</v>
      </c>
      <c r="BB58" s="282">
        <v>842</v>
      </c>
      <c r="BC58" s="282">
        <v>829</v>
      </c>
      <c r="BD58" s="282">
        <v>831</v>
      </c>
      <c r="BE58" s="282">
        <v>819</v>
      </c>
      <c r="BF58" s="282">
        <v>841</v>
      </c>
      <c r="BG58" s="282">
        <v>839</v>
      </c>
      <c r="BH58" s="282">
        <v>844</v>
      </c>
      <c r="BI58" s="282">
        <v>811</v>
      </c>
    </row>
    <row r="59" spans="1:61" x14ac:dyDescent="0.15">
      <c r="A59" s="284">
        <v>54</v>
      </c>
      <c r="B59" s="282">
        <v>814</v>
      </c>
      <c r="C59" s="282">
        <v>825</v>
      </c>
      <c r="D59" s="282">
        <v>834</v>
      </c>
      <c r="E59" s="282">
        <v>831</v>
      </c>
      <c r="F59" s="282">
        <v>825</v>
      </c>
      <c r="G59" s="282">
        <v>818</v>
      </c>
      <c r="H59" s="282">
        <v>813</v>
      </c>
      <c r="I59" s="282">
        <v>828</v>
      </c>
      <c r="J59" s="282">
        <v>817</v>
      </c>
      <c r="K59" s="282">
        <v>804</v>
      </c>
      <c r="L59" s="282">
        <v>1577</v>
      </c>
      <c r="M59" s="282">
        <v>1693</v>
      </c>
      <c r="N59" s="282">
        <v>800</v>
      </c>
      <c r="O59" s="282">
        <v>814</v>
      </c>
      <c r="P59" s="282">
        <v>812</v>
      </c>
      <c r="Q59" s="282">
        <v>809</v>
      </c>
      <c r="R59" s="282">
        <v>816</v>
      </c>
      <c r="S59" s="282">
        <v>801</v>
      </c>
      <c r="T59" s="282">
        <v>808</v>
      </c>
      <c r="U59" s="282">
        <v>805</v>
      </c>
      <c r="V59" s="282">
        <v>954</v>
      </c>
      <c r="W59" s="282">
        <v>970</v>
      </c>
      <c r="X59" s="282">
        <v>828</v>
      </c>
      <c r="Y59" s="282">
        <v>813</v>
      </c>
      <c r="Z59" s="282">
        <v>810</v>
      </c>
      <c r="AA59" s="282">
        <v>804</v>
      </c>
      <c r="AB59" s="282">
        <v>807</v>
      </c>
      <c r="AC59" s="282">
        <v>808</v>
      </c>
      <c r="AD59" s="282">
        <v>814</v>
      </c>
      <c r="AE59" s="282">
        <v>807</v>
      </c>
      <c r="AF59" s="282">
        <v>830</v>
      </c>
      <c r="AG59" s="282">
        <v>827</v>
      </c>
      <c r="AH59" s="282">
        <v>822</v>
      </c>
      <c r="AI59" s="282">
        <v>820</v>
      </c>
      <c r="AJ59" s="282">
        <v>812</v>
      </c>
      <c r="AK59" s="282">
        <v>812</v>
      </c>
      <c r="AL59" s="282">
        <v>816</v>
      </c>
      <c r="AM59" s="282">
        <v>995</v>
      </c>
      <c r="AN59" s="282">
        <v>899</v>
      </c>
      <c r="AO59" s="282">
        <v>828</v>
      </c>
      <c r="AP59" s="282">
        <v>804</v>
      </c>
      <c r="AQ59" s="282">
        <v>825</v>
      </c>
      <c r="AR59" s="282">
        <v>813</v>
      </c>
      <c r="AS59" s="282">
        <v>819</v>
      </c>
      <c r="AT59" s="282">
        <v>812</v>
      </c>
      <c r="AU59" s="282">
        <v>804</v>
      </c>
      <c r="AV59" s="282">
        <v>811</v>
      </c>
      <c r="AW59" s="282">
        <v>1603</v>
      </c>
      <c r="AX59" s="282">
        <v>1451</v>
      </c>
      <c r="AY59" s="282">
        <v>804</v>
      </c>
      <c r="AZ59" s="282">
        <v>815</v>
      </c>
      <c r="BA59" s="282">
        <v>850</v>
      </c>
      <c r="BB59" s="282">
        <v>837</v>
      </c>
      <c r="BC59" s="282">
        <v>832</v>
      </c>
      <c r="BD59" s="282">
        <v>836</v>
      </c>
      <c r="BE59" s="282">
        <v>817</v>
      </c>
      <c r="BF59" s="282">
        <v>839</v>
      </c>
      <c r="BG59" s="282">
        <v>835</v>
      </c>
      <c r="BH59" s="282">
        <v>832</v>
      </c>
      <c r="BI59" s="282">
        <v>810</v>
      </c>
    </row>
    <row r="60" spans="1:61" x14ac:dyDescent="0.15">
      <c r="A60" s="284">
        <v>55</v>
      </c>
      <c r="B60" s="282">
        <v>817</v>
      </c>
      <c r="C60" s="282">
        <v>817</v>
      </c>
      <c r="D60" s="282">
        <v>830</v>
      </c>
      <c r="E60" s="282">
        <v>825</v>
      </c>
      <c r="F60" s="282">
        <v>821</v>
      </c>
      <c r="G60" s="282">
        <v>816</v>
      </c>
      <c r="H60" s="282">
        <v>815</v>
      </c>
      <c r="I60" s="282">
        <v>817</v>
      </c>
      <c r="J60" s="282">
        <v>813</v>
      </c>
      <c r="K60" s="282">
        <v>803</v>
      </c>
      <c r="L60" s="282">
        <v>1514</v>
      </c>
      <c r="M60" s="282">
        <v>1626</v>
      </c>
      <c r="N60" s="282">
        <v>803</v>
      </c>
      <c r="O60" s="282">
        <v>813</v>
      </c>
      <c r="P60" s="282">
        <v>810</v>
      </c>
      <c r="Q60" s="282">
        <v>803</v>
      </c>
      <c r="R60" s="282">
        <v>812</v>
      </c>
      <c r="S60" s="282">
        <v>800</v>
      </c>
      <c r="T60" s="282">
        <v>805</v>
      </c>
      <c r="U60" s="282">
        <v>808</v>
      </c>
      <c r="V60" s="282">
        <v>931</v>
      </c>
      <c r="W60" s="282">
        <v>949</v>
      </c>
      <c r="X60" s="282">
        <v>824</v>
      </c>
      <c r="Y60" s="282">
        <v>808</v>
      </c>
      <c r="Z60" s="282">
        <v>810</v>
      </c>
      <c r="AA60" s="282">
        <v>799</v>
      </c>
      <c r="AB60" s="282">
        <v>808</v>
      </c>
      <c r="AC60" s="282">
        <v>805</v>
      </c>
      <c r="AD60" s="282">
        <v>809</v>
      </c>
      <c r="AE60" s="282">
        <v>812</v>
      </c>
      <c r="AF60" s="282">
        <v>833</v>
      </c>
      <c r="AG60" s="282">
        <v>831</v>
      </c>
      <c r="AH60" s="282">
        <v>823</v>
      </c>
      <c r="AI60" s="282">
        <v>819</v>
      </c>
      <c r="AJ60" s="282">
        <v>814</v>
      </c>
      <c r="AK60" s="282">
        <v>809</v>
      </c>
      <c r="AL60" s="282">
        <v>817</v>
      </c>
      <c r="AM60" s="282">
        <v>964</v>
      </c>
      <c r="AN60" s="282">
        <v>889</v>
      </c>
      <c r="AO60" s="282">
        <v>825</v>
      </c>
      <c r="AP60" s="282">
        <v>811</v>
      </c>
      <c r="AQ60" s="282">
        <v>826</v>
      </c>
      <c r="AR60" s="282">
        <v>814</v>
      </c>
      <c r="AS60" s="282">
        <v>814</v>
      </c>
      <c r="AT60" s="282">
        <v>815</v>
      </c>
      <c r="AU60" s="282">
        <v>806</v>
      </c>
      <c r="AV60" s="282">
        <v>810</v>
      </c>
      <c r="AW60" s="282">
        <v>1533</v>
      </c>
      <c r="AX60" s="282">
        <v>1382</v>
      </c>
      <c r="AY60" s="282">
        <v>804</v>
      </c>
      <c r="AZ60" s="282">
        <v>815</v>
      </c>
      <c r="BA60" s="282">
        <v>840</v>
      </c>
      <c r="BB60" s="282">
        <v>835</v>
      </c>
      <c r="BC60" s="282">
        <v>835</v>
      </c>
      <c r="BD60" s="282">
        <v>832</v>
      </c>
      <c r="BE60" s="282">
        <v>821</v>
      </c>
      <c r="BF60" s="282">
        <v>833</v>
      </c>
      <c r="BG60" s="282">
        <v>831</v>
      </c>
      <c r="BH60" s="282">
        <v>831</v>
      </c>
      <c r="BI60" s="282">
        <v>809</v>
      </c>
    </row>
    <row r="61" spans="1:61" x14ac:dyDescent="0.15">
      <c r="A61" s="284">
        <v>56</v>
      </c>
      <c r="B61" s="282">
        <v>816</v>
      </c>
      <c r="C61" s="282">
        <v>817</v>
      </c>
      <c r="D61" s="282">
        <v>826</v>
      </c>
      <c r="E61" s="282">
        <v>822</v>
      </c>
      <c r="F61" s="282">
        <v>819</v>
      </c>
      <c r="G61" s="282">
        <v>820</v>
      </c>
      <c r="H61" s="282">
        <v>822</v>
      </c>
      <c r="I61" s="282">
        <v>820</v>
      </c>
      <c r="J61" s="282">
        <v>811</v>
      </c>
      <c r="K61" s="282">
        <v>801</v>
      </c>
      <c r="L61" s="282">
        <v>1443</v>
      </c>
      <c r="M61" s="282">
        <v>1564</v>
      </c>
      <c r="N61" s="282">
        <v>801</v>
      </c>
      <c r="O61" s="282">
        <v>815</v>
      </c>
      <c r="P61" s="282">
        <v>810</v>
      </c>
      <c r="Q61" s="282">
        <v>804</v>
      </c>
      <c r="R61" s="282">
        <v>816</v>
      </c>
      <c r="S61" s="282">
        <v>801</v>
      </c>
      <c r="T61" s="282">
        <v>809</v>
      </c>
      <c r="U61" s="282">
        <v>805</v>
      </c>
      <c r="V61" s="282">
        <v>919</v>
      </c>
      <c r="W61" s="282">
        <v>935</v>
      </c>
      <c r="X61" s="282">
        <v>821</v>
      </c>
      <c r="Y61" s="282">
        <v>808</v>
      </c>
      <c r="Z61" s="282">
        <v>810</v>
      </c>
      <c r="AA61" s="282">
        <v>800</v>
      </c>
      <c r="AB61" s="282">
        <v>809</v>
      </c>
      <c r="AC61" s="282">
        <v>804</v>
      </c>
      <c r="AD61" s="282">
        <v>812</v>
      </c>
      <c r="AE61" s="282">
        <v>807</v>
      </c>
      <c r="AF61" s="282">
        <v>834</v>
      </c>
      <c r="AG61" s="282">
        <v>826</v>
      </c>
      <c r="AH61" s="282">
        <v>822</v>
      </c>
      <c r="AI61" s="282">
        <v>811</v>
      </c>
      <c r="AJ61" s="282">
        <v>813</v>
      </c>
      <c r="AK61" s="282">
        <v>804</v>
      </c>
      <c r="AL61" s="282">
        <v>815</v>
      </c>
      <c r="AM61" s="282">
        <v>935</v>
      </c>
      <c r="AN61" s="282">
        <v>875</v>
      </c>
      <c r="AO61" s="282">
        <v>825</v>
      </c>
      <c r="AP61" s="282">
        <v>806</v>
      </c>
      <c r="AQ61" s="282">
        <v>822</v>
      </c>
      <c r="AR61" s="282">
        <v>813</v>
      </c>
      <c r="AS61" s="282">
        <v>815</v>
      </c>
      <c r="AT61" s="282">
        <v>815</v>
      </c>
      <c r="AU61" s="282">
        <v>800</v>
      </c>
      <c r="AV61" s="282">
        <v>810</v>
      </c>
      <c r="AW61" s="282">
        <v>1467</v>
      </c>
      <c r="AX61" s="282">
        <v>1336</v>
      </c>
      <c r="AY61" s="282">
        <v>799</v>
      </c>
      <c r="AZ61" s="282">
        <v>807</v>
      </c>
      <c r="BA61" s="282">
        <v>836</v>
      </c>
      <c r="BB61" s="282">
        <v>830</v>
      </c>
      <c r="BC61" s="282">
        <v>831</v>
      </c>
      <c r="BD61" s="282">
        <v>828</v>
      </c>
      <c r="BE61" s="282">
        <v>815</v>
      </c>
      <c r="BF61" s="282">
        <v>833</v>
      </c>
      <c r="BG61" s="282">
        <v>832</v>
      </c>
      <c r="BH61" s="282">
        <v>828</v>
      </c>
      <c r="BI61" s="282">
        <v>813</v>
      </c>
    </row>
    <row r="62" spans="1:61" x14ac:dyDescent="0.15">
      <c r="A62" s="284">
        <v>57</v>
      </c>
      <c r="B62" s="282">
        <v>817</v>
      </c>
      <c r="C62" s="282">
        <v>809</v>
      </c>
      <c r="D62" s="282">
        <v>827</v>
      </c>
      <c r="E62" s="282">
        <v>822</v>
      </c>
      <c r="F62" s="282">
        <v>818</v>
      </c>
      <c r="G62" s="282">
        <v>814</v>
      </c>
      <c r="H62" s="282">
        <v>814</v>
      </c>
      <c r="I62" s="282">
        <v>817</v>
      </c>
      <c r="J62" s="282">
        <v>806</v>
      </c>
      <c r="K62" s="282">
        <v>804</v>
      </c>
      <c r="L62" s="282">
        <v>1375</v>
      </c>
      <c r="M62" s="282">
        <v>1500</v>
      </c>
      <c r="N62" s="282">
        <v>798</v>
      </c>
      <c r="O62" s="282">
        <v>814</v>
      </c>
      <c r="P62" s="282">
        <v>809</v>
      </c>
      <c r="Q62" s="282">
        <v>807</v>
      </c>
      <c r="R62" s="282">
        <v>813</v>
      </c>
      <c r="S62" s="282">
        <v>798</v>
      </c>
      <c r="T62" s="282">
        <v>802</v>
      </c>
      <c r="U62" s="282">
        <v>799</v>
      </c>
      <c r="V62" s="282">
        <v>903</v>
      </c>
      <c r="W62" s="282">
        <v>917</v>
      </c>
      <c r="X62" s="282">
        <v>820</v>
      </c>
      <c r="Y62" s="282">
        <v>810</v>
      </c>
      <c r="Z62" s="282">
        <v>809</v>
      </c>
      <c r="AA62" s="282">
        <v>802</v>
      </c>
      <c r="AB62" s="282">
        <v>808</v>
      </c>
      <c r="AC62" s="282">
        <v>803</v>
      </c>
      <c r="AD62" s="282">
        <v>807</v>
      </c>
      <c r="AE62" s="282">
        <v>811</v>
      </c>
      <c r="AF62" s="282">
        <v>830</v>
      </c>
      <c r="AG62" s="282">
        <v>828</v>
      </c>
      <c r="AH62" s="282">
        <v>822</v>
      </c>
      <c r="AI62" s="282">
        <v>810</v>
      </c>
      <c r="AJ62" s="282">
        <v>812</v>
      </c>
      <c r="AK62" s="282">
        <v>808</v>
      </c>
      <c r="AL62" s="282">
        <v>816</v>
      </c>
      <c r="AM62" s="282">
        <v>921</v>
      </c>
      <c r="AN62" s="282">
        <v>861</v>
      </c>
      <c r="AO62" s="282">
        <v>817</v>
      </c>
      <c r="AP62" s="282">
        <v>799</v>
      </c>
      <c r="AQ62" s="282">
        <v>823</v>
      </c>
      <c r="AR62" s="282">
        <v>808</v>
      </c>
      <c r="AS62" s="282">
        <v>815</v>
      </c>
      <c r="AT62" s="282">
        <v>811</v>
      </c>
      <c r="AU62" s="282">
        <v>805</v>
      </c>
      <c r="AV62" s="282">
        <v>807</v>
      </c>
      <c r="AW62" s="282">
        <v>1417</v>
      </c>
      <c r="AX62" s="282">
        <v>1281</v>
      </c>
      <c r="AY62" s="282">
        <v>796</v>
      </c>
      <c r="AZ62" s="282">
        <v>813</v>
      </c>
      <c r="BA62" s="282">
        <v>833</v>
      </c>
      <c r="BB62" s="282">
        <v>829</v>
      </c>
      <c r="BC62" s="282">
        <v>828</v>
      </c>
      <c r="BD62" s="282">
        <v>827</v>
      </c>
      <c r="BE62" s="282">
        <v>808</v>
      </c>
      <c r="BF62" s="282">
        <v>833</v>
      </c>
      <c r="BG62" s="282">
        <v>831</v>
      </c>
      <c r="BH62" s="282">
        <v>829</v>
      </c>
      <c r="BI62" s="282">
        <v>809</v>
      </c>
    </row>
    <row r="63" spans="1:61" x14ac:dyDescent="0.15">
      <c r="A63" s="284">
        <v>58</v>
      </c>
      <c r="B63" s="282">
        <v>817</v>
      </c>
      <c r="C63" s="282">
        <v>809</v>
      </c>
      <c r="D63" s="282">
        <v>826</v>
      </c>
      <c r="E63" s="282">
        <v>822</v>
      </c>
      <c r="F63" s="282">
        <v>821</v>
      </c>
      <c r="G63" s="282">
        <v>811</v>
      </c>
      <c r="H63" s="282">
        <v>810</v>
      </c>
      <c r="I63" s="282">
        <v>819</v>
      </c>
      <c r="J63" s="282">
        <v>808</v>
      </c>
      <c r="K63" s="282">
        <v>805</v>
      </c>
      <c r="L63" s="282">
        <v>1326</v>
      </c>
      <c r="M63" s="282">
        <v>1443</v>
      </c>
      <c r="N63" s="282">
        <v>798</v>
      </c>
      <c r="O63" s="282">
        <v>811</v>
      </c>
      <c r="P63" s="282">
        <v>805</v>
      </c>
      <c r="Q63" s="282">
        <v>805</v>
      </c>
      <c r="R63" s="282">
        <v>817</v>
      </c>
      <c r="S63" s="282">
        <v>797</v>
      </c>
      <c r="T63" s="282">
        <v>805</v>
      </c>
      <c r="U63" s="282">
        <v>803</v>
      </c>
      <c r="V63" s="282">
        <v>895</v>
      </c>
      <c r="W63" s="282">
        <v>900</v>
      </c>
      <c r="X63" s="282">
        <v>825</v>
      </c>
      <c r="Y63" s="282">
        <v>808</v>
      </c>
      <c r="Z63" s="282">
        <v>808</v>
      </c>
      <c r="AA63" s="282">
        <v>800</v>
      </c>
      <c r="AB63" s="282">
        <v>805</v>
      </c>
      <c r="AC63" s="282">
        <v>803</v>
      </c>
      <c r="AD63" s="282">
        <v>809</v>
      </c>
      <c r="AE63" s="282">
        <v>812</v>
      </c>
      <c r="AF63" s="282">
        <v>829</v>
      </c>
      <c r="AG63" s="282">
        <v>824</v>
      </c>
      <c r="AH63" s="282">
        <v>821</v>
      </c>
      <c r="AI63" s="282">
        <v>812</v>
      </c>
      <c r="AJ63" s="282">
        <v>813</v>
      </c>
      <c r="AK63" s="282">
        <v>802</v>
      </c>
      <c r="AL63" s="282">
        <v>817</v>
      </c>
      <c r="AM63" s="282">
        <v>905</v>
      </c>
      <c r="AN63" s="282">
        <v>856</v>
      </c>
      <c r="AO63" s="282">
        <v>823</v>
      </c>
      <c r="AP63" s="282">
        <v>806</v>
      </c>
      <c r="AQ63" s="282">
        <v>824</v>
      </c>
      <c r="AR63" s="282">
        <v>807</v>
      </c>
      <c r="AS63" s="282">
        <v>815</v>
      </c>
      <c r="AT63" s="282">
        <v>814</v>
      </c>
      <c r="AU63" s="282">
        <v>799</v>
      </c>
      <c r="AV63" s="282">
        <v>805</v>
      </c>
      <c r="AW63" s="282">
        <v>1359</v>
      </c>
      <c r="AX63" s="282">
        <v>1232</v>
      </c>
      <c r="AY63" s="282">
        <v>796</v>
      </c>
      <c r="AZ63" s="282">
        <v>816</v>
      </c>
      <c r="BA63" s="282">
        <v>830</v>
      </c>
      <c r="BB63" s="282">
        <v>826</v>
      </c>
      <c r="BC63" s="282">
        <v>828</v>
      </c>
      <c r="BD63" s="282">
        <v>825</v>
      </c>
      <c r="BE63" s="282">
        <v>813</v>
      </c>
      <c r="BF63" s="282">
        <v>832</v>
      </c>
      <c r="BG63" s="282">
        <v>829</v>
      </c>
      <c r="BH63" s="282">
        <v>825</v>
      </c>
      <c r="BI63" s="282">
        <v>810</v>
      </c>
    </row>
    <row r="64" spans="1:61" x14ac:dyDescent="0.15">
      <c r="A64" s="284">
        <v>59</v>
      </c>
      <c r="B64" s="282">
        <v>815</v>
      </c>
      <c r="C64" s="282">
        <v>805</v>
      </c>
      <c r="D64" s="282">
        <v>818</v>
      </c>
      <c r="E64" s="282">
        <v>823</v>
      </c>
      <c r="F64" s="282">
        <v>815</v>
      </c>
      <c r="G64" s="282">
        <v>814</v>
      </c>
      <c r="H64" s="282">
        <v>814</v>
      </c>
      <c r="I64" s="282">
        <v>814</v>
      </c>
      <c r="J64" s="282">
        <v>804</v>
      </c>
      <c r="K64" s="282">
        <v>802</v>
      </c>
      <c r="L64" s="282">
        <v>1269</v>
      </c>
      <c r="M64" s="282">
        <v>1393</v>
      </c>
      <c r="N64" s="282">
        <v>797</v>
      </c>
      <c r="O64" s="282">
        <v>812</v>
      </c>
      <c r="P64" s="282">
        <v>809</v>
      </c>
      <c r="Q64" s="282">
        <v>802</v>
      </c>
      <c r="R64" s="282">
        <v>809</v>
      </c>
      <c r="S64" s="282">
        <v>795</v>
      </c>
      <c r="T64" s="282">
        <v>807</v>
      </c>
      <c r="U64" s="282">
        <v>802</v>
      </c>
      <c r="V64" s="282">
        <v>886</v>
      </c>
      <c r="W64" s="282">
        <v>886</v>
      </c>
      <c r="X64" s="282">
        <v>819</v>
      </c>
      <c r="Y64" s="282">
        <v>806</v>
      </c>
      <c r="Z64" s="282">
        <v>812</v>
      </c>
      <c r="AA64" s="282">
        <v>799</v>
      </c>
      <c r="AB64" s="282">
        <v>802</v>
      </c>
      <c r="AC64" s="282">
        <v>803</v>
      </c>
      <c r="AD64" s="282">
        <v>804</v>
      </c>
      <c r="AE64" s="282">
        <v>812</v>
      </c>
      <c r="AF64" s="282">
        <v>829</v>
      </c>
      <c r="AG64" s="282">
        <v>820</v>
      </c>
      <c r="AH64" s="282">
        <v>820</v>
      </c>
      <c r="AI64" s="282">
        <v>814</v>
      </c>
      <c r="AJ64" s="282">
        <v>809</v>
      </c>
      <c r="AK64" s="282">
        <v>805</v>
      </c>
      <c r="AL64" s="282">
        <v>816</v>
      </c>
      <c r="AM64" s="282">
        <v>890</v>
      </c>
      <c r="AN64" s="282">
        <v>850</v>
      </c>
      <c r="AO64" s="282">
        <v>818</v>
      </c>
      <c r="AP64" s="282">
        <v>799</v>
      </c>
      <c r="AQ64" s="282">
        <v>822</v>
      </c>
      <c r="AR64" s="282">
        <v>812</v>
      </c>
      <c r="AS64" s="282">
        <v>818</v>
      </c>
      <c r="AT64" s="282">
        <v>806</v>
      </c>
      <c r="AU64" s="282">
        <v>802</v>
      </c>
      <c r="AV64" s="282">
        <v>806</v>
      </c>
      <c r="AW64" s="282">
        <v>1314</v>
      </c>
      <c r="AX64" s="282">
        <v>1181</v>
      </c>
      <c r="AY64" s="282">
        <v>799</v>
      </c>
      <c r="AZ64" s="282">
        <v>811</v>
      </c>
      <c r="BA64" s="282">
        <v>831</v>
      </c>
      <c r="BB64" s="282">
        <v>823</v>
      </c>
      <c r="BC64" s="282">
        <v>830</v>
      </c>
      <c r="BD64" s="282">
        <v>827</v>
      </c>
      <c r="BE64" s="282">
        <v>811</v>
      </c>
      <c r="BF64" s="282">
        <v>830</v>
      </c>
      <c r="BG64" s="282">
        <v>830</v>
      </c>
      <c r="BH64" s="282">
        <v>822</v>
      </c>
      <c r="BI64" s="282">
        <v>813</v>
      </c>
    </row>
    <row r="65" spans="1:61" x14ac:dyDescent="0.15">
      <c r="A65" s="285">
        <v>60</v>
      </c>
      <c r="B65" s="282">
        <v>812</v>
      </c>
      <c r="C65" s="282">
        <v>807</v>
      </c>
      <c r="D65" s="282">
        <v>818</v>
      </c>
      <c r="E65" s="282">
        <v>819</v>
      </c>
      <c r="F65" s="282">
        <v>813</v>
      </c>
      <c r="G65" s="282">
        <v>816</v>
      </c>
      <c r="H65" s="282">
        <v>816</v>
      </c>
      <c r="I65" s="282">
        <v>811</v>
      </c>
      <c r="J65" s="282">
        <v>799</v>
      </c>
      <c r="K65" s="282">
        <v>801</v>
      </c>
      <c r="L65" s="282">
        <v>1225</v>
      </c>
      <c r="M65" s="282">
        <v>1336</v>
      </c>
      <c r="N65" s="282">
        <v>798</v>
      </c>
      <c r="O65" s="282">
        <v>810</v>
      </c>
      <c r="P65" s="282">
        <v>808</v>
      </c>
      <c r="Q65" s="282">
        <v>801</v>
      </c>
      <c r="R65" s="282">
        <v>815</v>
      </c>
      <c r="S65" s="282">
        <v>796</v>
      </c>
      <c r="T65" s="282">
        <v>807</v>
      </c>
      <c r="U65" s="282">
        <v>804</v>
      </c>
      <c r="V65" s="282">
        <v>870</v>
      </c>
      <c r="W65" s="282">
        <v>870</v>
      </c>
      <c r="X65" s="282">
        <v>819</v>
      </c>
      <c r="Y65" s="282">
        <v>808</v>
      </c>
      <c r="Z65" s="282">
        <v>804</v>
      </c>
      <c r="AA65" s="282">
        <v>802</v>
      </c>
      <c r="AB65" s="282">
        <v>802</v>
      </c>
      <c r="AC65" s="282">
        <v>804</v>
      </c>
      <c r="AD65" s="282">
        <v>806</v>
      </c>
      <c r="AE65" s="282">
        <v>808</v>
      </c>
      <c r="AF65" s="282">
        <v>825</v>
      </c>
      <c r="AG65" s="282">
        <v>820</v>
      </c>
      <c r="AH65" s="282">
        <v>816</v>
      </c>
      <c r="AI65" s="282">
        <v>814</v>
      </c>
      <c r="AJ65" s="282">
        <v>809</v>
      </c>
      <c r="AK65" s="282">
        <v>802</v>
      </c>
      <c r="AL65" s="282">
        <v>813</v>
      </c>
      <c r="AM65" s="282">
        <v>880</v>
      </c>
      <c r="AN65" s="282">
        <v>845</v>
      </c>
      <c r="AO65" s="282">
        <v>819</v>
      </c>
      <c r="AP65" s="282">
        <v>800</v>
      </c>
      <c r="AQ65" s="282">
        <v>823</v>
      </c>
      <c r="AR65" s="282">
        <v>813</v>
      </c>
      <c r="AS65" s="282">
        <v>810</v>
      </c>
      <c r="AT65" s="282">
        <v>810</v>
      </c>
      <c r="AU65" s="282">
        <v>803</v>
      </c>
      <c r="AV65" s="282">
        <v>806</v>
      </c>
      <c r="AW65" s="282">
        <v>1268</v>
      </c>
      <c r="AX65" s="282">
        <v>1142</v>
      </c>
      <c r="AY65" s="282">
        <v>801</v>
      </c>
      <c r="AZ65" s="282">
        <v>805</v>
      </c>
      <c r="BA65" s="282">
        <v>826</v>
      </c>
      <c r="BB65" s="282">
        <v>820</v>
      </c>
      <c r="BC65" s="282">
        <v>825</v>
      </c>
      <c r="BD65" s="282">
        <v>827</v>
      </c>
      <c r="BE65" s="282">
        <v>813</v>
      </c>
      <c r="BF65" s="282">
        <v>834</v>
      </c>
      <c r="BG65" s="282">
        <v>819</v>
      </c>
      <c r="BH65" s="282">
        <v>820</v>
      </c>
      <c r="BI65" s="282">
        <v>810</v>
      </c>
    </row>
    <row r="66" spans="1:61" x14ac:dyDescent="0.15">
      <c r="B66" s="417">
        <v>817</v>
      </c>
      <c r="C66" s="417">
        <v>804</v>
      </c>
      <c r="D66" s="417">
        <v>818</v>
      </c>
      <c r="E66" s="417">
        <v>813</v>
      </c>
      <c r="F66" s="417">
        <v>816</v>
      </c>
      <c r="G66" s="417">
        <v>817</v>
      </c>
      <c r="H66" s="417">
        <v>812</v>
      </c>
      <c r="I66" s="417">
        <v>807</v>
      </c>
      <c r="J66" s="417">
        <v>800</v>
      </c>
      <c r="K66" s="417">
        <v>804</v>
      </c>
      <c r="L66" s="417">
        <v>1178</v>
      </c>
      <c r="M66" s="417">
        <v>1295</v>
      </c>
      <c r="N66" s="417">
        <v>794</v>
      </c>
      <c r="O66" s="417">
        <v>810</v>
      </c>
      <c r="P66" s="417">
        <v>807</v>
      </c>
      <c r="Q66" s="417">
        <v>799</v>
      </c>
      <c r="R66" s="417">
        <v>814</v>
      </c>
      <c r="S66" s="417">
        <v>792</v>
      </c>
      <c r="T66" s="417">
        <v>805</v>
      </c>
      <c r="U66" s="417">
        <v>804</v>
      </c>
      <c r="V66" s="417">
        <v>866</v>
      </c>
      <c r="W66" s="417">
        <v>865</v>
      </c>
      <c r="X66" s="417">
        <v>822</v>
      </c>
      <c r="Y66" s="417">
        <v>807</v>
      </c>
      <c r="Z66" s="417">
        <v>808</v>
      </c>
      <c r="AA66" s="417">
        <v>800</v>
      </c>
      <c r="AB66" s="417">
        <v>806</v>
      </c>
      <c r="AC66" s="417">
        <v>803</v>
      </c>
      <c r="AD66" s="417">
        <v>810</v>
      </c>
      <c r="AE66" s="417">
        <v>807</v>
      </c>
      <c r="AF66" s="417">
        <v>830</v>
      </c>
      <c r="AG66" s="417">
        <v>823</v>
      </c>
      <c r="AH66" s="417">
        <v>825</v>
      </c>
      <c r="AI66" s="417">
        <v>814</v>
      </c>
      <c r="AJ66" s="417">
        <v>809</v>
      </c>
      <c r="AK66" s="417">
        <v>804</v>
      </c>
      <c r="AL66" s="417">
        <v>812</v>
      </c>
      <c r="AM66" s="417">
        <v>872</v>
      </c>
      <c r="AN66" s="417">
        <v>839</v>
      </c>
      <c r="AO66" s="417">
        <v>819</v>
      </c>
      <c r="AP66" s="417">
        <v>806</v>
      </c>
      <c r="AQ66" s="417">
        <v>825</v>
      </c>
      <c r="AR66" s="417">
        <v>807</v>
      </c>
      <c r="AS66" s="417">
        <v>815</v>
      </c>
      <c r="AT66" s="417">
        <v>809</v>
      </c>
      <c r="AU66" s="417">
        <v>802</v>
      </c>
      <c r="AV66" s="417">
        <v>807</v>
      </c>
      <c r="AW66" s="417">
        <v>1221</v>
      </c>
      <c r="AX66" s="417">
        <v>1105</v>
      </c>
      <c r="AY66" s="417">
        <v>798</v>
      </c>
      <c r="AZ66" s="417">
        <v>813</v>
      </c>
      <c r="BA66" s="417">
        <v>829</v>
      </c>
      <c r="BB66" s="417">
        <v>822</v>
      </c>
      <c r="BC66" s="417">
        <v>823</v>
      </c>
      <c r="BD66" s="417">
        <v>828</v>
      </c>
      <c r="BE66" s="417">
        <v>808</v>
      </c>
      <c r="BF66" s="417">
        <v>830</v>
      </c>
      <c r="BG66" s="417">
        <v>822</v>
      </c>
      <c r="BH66" s="417">
        <v>819</v>
      </c>
      <c r="BI66" s="417">
        <v>808</v>
      </c>
    </row>
  </sheetData>
  <sheetProtection password="BD4D" sheet="1" objects="1" scenarios="1"/>
  <phoneticPr fontId="4"/>
  <pageMargins left="0.7" right="0.7" top="0.75" bottom="0.75" header="0.51200000000000001" footer="0.512000000000000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2"/>
  </sheetPr>
  <dimension ref="A1:BI71"/>
  <sheetViews>
    <sheetView topLeftCell="X1" workbookViewId="0">
      <pane ySplit="6" topLeftCell="A51" activePane="bottomLeft" state="frozen"/>
      <selection pane="bottomLeft" activeCell="AF69" sqref="AF69"/>
    </sheetView>
  </sheetViews>
  <sheetFormatPr baseColWidth="12" defaultColWidth="9" defaultRowHeight="14" x14ac:dyDescent="0.15"/>
  <cols>
    <col min="1" max="16384" width="9" style="1"/>
  </cols>
  <sheetData>
    <row r="1" spans="1:61" ht="17" x14ac:dyDescent="0.15">
      <c r="A1" s="2" t="s">
        <v>241</v>
      </c>
    </row>
    <row r="2" spans="1:61" ht="17" x14ac:dyDescent="0.15">
      <c r="A2" s="2"/>
    </row>
    <row r="3" spans="1:61" ht="18" thickBot="1" x14ac:dyDescent="0.2">
      <c r="A3" s="2" t="s">
        <v>25</v>
      </c>
    </row>
    <row r="4" spans="1:61" x14ac:dyDescent="0.15">
      <c r="A4" s="441" t="s">
        <v>189</v>
      </c>
      <c r="B4" s="443" t="s">
        <v>190</v>
      </c>
      <c r="C4" s="444"/>
      <c r="D4" s="444"/>
      <c r="E4" s="445"/>
      <c r="F4" s="449" t="s">
        <v>191</v>
      </c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1"/>
      <c r="V4" s="438" t="str">
        <f>'1. 実験内容を入力するシート'!A16</f>
        <v>キュウリ</v>
      </c>
      <c r="W4" s="439"/>
      <c r="X4" s="439"/>
      <c r="Y4" s="440"/>
      <c r="Z4" s="438" t="str">
        <f>'1. 実験内容を入力するシート'!A17</f>
        <v>レタス</v>
      </c>
      <c r="AA4" s="439"/>
      <c r="AB4" s="439"/>
      <c r="AC4" s="440"/>
      <c r="AD4" s="438" t="str">
        <f>'1. 実験内容を入力するシート'!A18</f>
        <v>3</v>
      </c>
      <c r="AE4" s="439"/>
      <c r="AF4" s="439"/>
      <c r="AG4" s="440"/>
      <c r="AH4" s="438" t="str">
        <f>'1. 実験内容を入力するシート'!A19</f>
        <v>4</v>
      </c>
      <c r="AI4" s="439"/>
      <c r="AJ4" s="439"/>
      <c r="AK4" s="440"/>
      <c r="AL4" s="438" t="str">
        <f>'1. 実験内容を入力するシート'!A20</f>
        <v>5</v>
      </c>
      <c r="AM4" s="439"/>
      <c r="AN4" s="439"/>
      <c r="AO4" s="440"/>
      <c r="AP4" s="438" t="str">
        <f>'1. 実験内容を入力するシート'!A21</f>
        <v>6</v>
      </c>
      <c r="AQ4" s="439"/>
      <c r="AR4" s="439"/>
      <c r="AS4" s="440"/>
      <c r="AT4" s="438" t="str">
        <f>'1. 実験内容を入力するシート'!A22</f>
        <v>7</v>
      </c>
      <c r="AU4" s="439"/>
      <c r="AV4" s="439"/>
      <c r="AW4" s="440"/>
      <c r="AX4" s="438" t="str">
        <f>'1. 実験内容を入力するシート'!A23</f>
        <v>8</v>
      </c>
      <c r="AY4" s="439"/>
      <c r="AZ4" s="439"/>
      <c r="BA4" s="440"/>
      <c r="BB4" s="438">
        <f>'1. 実験内容を入力するシート'!A24</f>
        <v>9</v>
      </c>
      <c r="BC4" s="439"/>
      <c r="BD4" s="439"/>
      <c r="BE4" s="440"/>
      <c r="BF4" s="429" t="s">
        <v>253</v>
      </c>
      <c r="BG4" s="430"/>
      <c r="BH4" s="431" t="s">
        <v>254</v>
      </c>
      <c r="BI4" s="432"/>
    </row>
    <row r="5" spans="1:61" ht="14.25" customHeight="1" x14ac:dyDescent="0.15">
      <c r="A5" s="442"/>
      <c r="B5" s="446"/>
      <c r="C5" s="447"/>
      <c r="D5" s="447"/>
      <c r="E5" s="448"/>
      <c r="F5" s="452" t="str">
        <f>ROUND('1. 実験内容を入力するシート'!D32,2)&amp;"uM"</f>
        <v>19.98uM</v>
      </c>
      <c r="G5" s="453"/>
      <c r="H5" s="453"/>
      <c r="I5" s="454"/>
      <c r="J5" s="455" t="str">
        <f>ROUND('1. 実験内容を入力するシート'!C32,2)&amp;"uM"</f>
        <v>39.95uM</v>
      </c>
      <c r="K5" s="453"/>
      <c r="L5" s="453"/>
      <c r="M5" s="454"/>
      <c r="N5" s="455" t="str">
        <f>ROUND('1. 実験内容を入力するシート'!B32,2)&amp;"uM"</f>
        <v>79.91uM</v>
      </c>
      <c r="O5" s="453"/>
      <c r="P5" s="453"/>
      <c r="Q5" s="454"/>
      <c r="R5" s="455" t="str">
        <f>ROUND('1. 実験内容を入力するシート'!A32,2)&amp;"uM"</f>
        <v>159.81uM</v>
      </c>
      <c r="S5" s="453"/>
      <c r="T5" s="453"/>
      <c r="U5" s="456"/>
      <c r="V5" s="433">
        <f>'1. 実験内容を入力するシート'!C16</f>
        <v>60</v>
      </c>
      <c r="W5" s="434"/>
      <c r="X5" s="436">
        <f>'1. 実験内容を入力するシート'!D16</f>
        <v>120</v>
      </c>
      <c r="Y5" s="437"/>
      <c r="Z5" s="435">
        <f>'1. 実験内容を入力するシート'!C17</f>
        <v>44</v>
      </c>
      <c r="AA5" s="434"/>
      <c r="AB5" s="436">
        <f>'1. 実験内容を入力するシート'!D17</f>
        <v>88</v>
      </c>
      <c r="AC5" s="437"/>
      <c r="AD5" s="433" t="e">
        <f>'1. 実験内容を入力するシート'!C18</f>
        <v>#DIV/0!</v>
      </c>
      <c r="AE5" s="434"/>
      <c r="AF5" s="436" t="e">
        <f>'1. 実験内容を入力するシート'!D18</f>
        <v>#DIV/0!</v>
      </c>
      <c r="AG5" s="437"/>
      <c r="AH5" s="435" t="e">
        <f>'1. 実験内容を入力するシート'!C19</f>
        <v>#DIV/0!</v>
      </c>
      <c r="AI5" s="434"/>
      <c r="AJ5" s="436" t="e">
        <f>'1. 実験内容を入力するシート'!D19</f>
        <v>#DIV/0!</v>
      </c>
      <c r="AK5" s="434"/>
      <c r="AL5" s="433" t="e">
        <f>'1. 実験内容を入力するシート'!C20</f>
        <v>#DIV/0!</v>
      </c>
      <c r="AM5" s="434"/>
      <c r="AN5" s="436" t="e">
        <f>'1. 実験内容を入力するシート'!D20</f>
        <v>#DIV/0!</v>
      </c>
      <c r="AO5" s="437"/>
      <c r="AP5" s="435" t="e">
        <f>'1. 実験内容を入力するシート'!C21</f>
        <v>#DIV/0!</v>
      </c>
      <c r="AQ5" s="434"/>
      <c r="AR5" s="436" t="e">
        <f>'1. 実験内容を入力するシート'!D21</f>
        <v>#DIV/0!</v>
      </c>
      <c r="AS5" s="437"/>
      <c r="AT5" s="433" t="e">
        <f>'1. 実験内容を入力するシート'!C22</f>
        <v>#DIV/0!</v>
      </c>
      <c r="AU5" s="434"/>
      <c r="AV5" s="436" t="e">
        <f>'1. 実験内容を入力するシート'!D22</f>
        <v>#DIV/0!</v>
      </c>
      <c r="AW5" s="437"/>
      <c r="AX5" s="435" t="e">
        <f>'1. 実験内容を入力するシート'!C23</f>
        <v>#DIV/0!</v>
      </c>
      <c r="AY5" s="434"/>
      <c r="AZ5" s="436" t="e">
        <f>'1. 実験内容を入力するシート'!D23</f>
        <v>#DIV/0!</v>
      </c>
      <c r="BA5" s="437"/>
      <c r="BB5" s="433" t="e">
        <f>'1. 実験内容を入力するシート'!C24</f>
        <v>#DIV/0!</v>
      </c>
      <c r="BC5" s="434"/>
      <c r="BD5" s="436" t="e">
        <f>'1. 実験内容を入力するシート'!D24</f>
        <v>#DIV/0!</v>
      </c>
      <c r="BE5" s="437"/>
      <c r="BF5" s="329">
        <v>40</v>
      </c>
      <c r="BG5" s="330">
        <v>80</v>
      </c>
      <c r="BH5" s="260">
        <v>40</v>
      </c>
      <c r="BI5" s="330">
        <v>80</v>
      </c>
    </row>
    <row r="6" spans="1:61" s="5" customFormat="1" x14ac:dyDescent="0.15">
      <c r="A6" s="442"/>
      <c r="B6" s="14" t="s">
        <v>89</v>
      </c>
      <c r="C6" s="16" t="s">
        <v>193</v>
      </c>
      <c r="D6" s="15" t="s">
        <v>194</v>
      </c>
      <c r="E6" s="8" t="s">
        <v>195</v>
      </c>
      <c r="F6" s="9" t="s">
        <v>90</v>
      </c>
      <c r="G6" s="4" t="s">
        <v>91</v>
      </c>
      <c r="H6" s="4" t="s">
        <v>196</v>
      </c>
      <c r="I6" s="4" t="s">
        <v>197</v>
      </c>
      <c r="J6" s="4" t="s">
        <v>22</v>
      </c>
      <c r="K6" s="4" t="s">
        <v>23</v>
      </c>
      <c r="L6" s="4" t="s">
        <v>198</v>
      </c>
      <c r="M6" s="4" t="s">
        <v>199</v>
      </c>
      <c r="N6" s="4" t="s">
        <v>200</v>
      </c>
      <c r="O6" s="4" t="s">
        <v>201</v>
      </c>
      <c r="P6" s="4" t="s">
        <v>202</v>
      </c>
      <c r="Q6" s="4" t="s">
        <v>203</v>
      </c>
      <c r="R6" s="4" t="s">
        <v>204</v>
      </c>
      <c r="S6" s="4" t="s">
        <v>205</v>
      </c>
      <c r="T6" s="4" t="s">
        <v>166</v>
      </c>
      <c r="U6" s="10" t="s">
        <v>167</v>
      </c>
      <c r="V6" s="225" t="s">
        <v>176</v>
      </c>
      <c r="W6" s="226" t="s">
        <v>271</v>
      </c>
      <c r="X6" s="227" t="s">
        <v>177</v>
      </c>
      <c r="Y6" s="228" t="s">
        <v>272</v>
      </c>
      <c r="Z6" s="245" t="s">
        <v>178</v>
      </c>
      <c r="AA6" s="226" t="s">
        <v>273</v>
      </c>
      <c r="AB6" s="227" t="s">
        <v>179</v>
      </c>
      <c r="AC6" s="228" t="s">
        <v>274</v>
      </c>
      <c r="AD6" s="225" t="s">
        <v>180</v>
      </c>
      <c r="AE6" s="226" t="s">
        <v>275</v>
      </c>
      <c r="AF6" s="246" t="s">
        <v>181</v>
      </c>
      <c r="AG6" s="247" t="s">
        <v>276</v>
      </c>
      <c r="AH6" s="245" t="s">
        <v>182</v>
      </c>
      <c r="AI6" s="226" t="s">
        <v>277</v>
      </c>
      <c r="AJ6" s="227" t="s">
        <v>183</v>
      </c>
      <c r="AK6" s="228" t="s">
        <v>278</v>
      </c>
      <c r="AL6" s="225" t="s">
        <v>184</v>
      </c>
      <c r="AM6" s="226" t="s">
        <v>279</v>
      </c>
      <c r="AN6" s="246" t="s">
        <v>185</v>
      </c>
      <c r="AO6" s="247" t="s">
        <v>280</v>
      </c>
      <c r="AP6" s="245" t="s">
        <v>186</v>
      </c>
      <c r="AQ6" s="226" t="s">
        <v>281</v>
      </c>
      <c r="AR6" s="227" t="s">
        <v>187</v>
      </c>
      <c r="AS6" s="228" t="s">
        <v>282</v>
      </c>
      <c r="AT6" s="225" t="s">
        <v>18</v>
      </c>
      <c r="AU6" s="226" t="s">
        <v>283</v>
      </c>
      <c r="AV6" s="246" t="s">
        <v>1</v>
      </c>
      <c r="AW6" s="247" t="s">
        <v>284</v>
      </c>
      <c r="AX6" s="245" t="s">
        <v>2</v>
      </c>
      <c r="AY6" s="226" t="s">
        <v>285</v>
      </c>
      <c r="AZ6" s="227" t="s">
        <v>87</v>
      </c>
      <c r="BA6" s="228" t="s">
        <v>286</v>
      </c>
      <c r="BB6" s="225" t="s">
        <v>114</v>
      </c>
      <c r="BC6" s="226" t="s">
        <v>287</v>
      </c>
      <c r="BD6" s="246" t="s">
        <v>124</v>
      </c>
      <c r="BE6" s="247" t="s">
        <v>288</v>
      </c>
      <c r="BF6" s="331" t="s">
        <v>115</v>
      </c>
      <c r="BG6" s="332" t="s">
        <v>125</v>
      </c>
      <c r="BH6" s="333" t="s">
        <v>135</v>
      </c>
      <c r="BI6" s="332" t="s">
        <v>145</v>
      </c>
    </row>
    <row r="7" spans="1:61" x14ac:dyDescent="0.15">
      <c r="A7" s="6">
        <v>0</v>
      </c>
      <c r="B7" s="26">
        <f>'2.測定データ貼付け用シート'!B5</f>
        <v>19843</v>
      </c>
      <c r="C7" s="27">
        <f>'2.測定データ貼付け用シート'!K5</f>
        <v>19758</v>
      </c>
      <c r="D7" s="28">
        <f>'2.測定データ貼付け用シート'!AZ5</f>
        <v>19658</v>
      </c>
      <c r="E7" s="29">
        <f>'2.測定データ貼付け用シート'!BI5</f>
        <v>19576</v>
      </c>
      <c r="F7" s="30">
        <f>'2.測定データ貼付け用シート'!F5</f>
        <v>19792</v>
      </c>
      <c r="G7" s="31">
        <f>'2.測定データ貼付け用シート'!G5</f>
        <v>19817</v>
      </c>
      <c r="H7" s="31">
        <f>'2.測定データ貼付け用シート'!BD5</f>
        <v>19733</v>
      </c>
      <c r="I7" s="31">
        <f>'2.測定データ貼付け用シート'!BE5</f>
        <v>19748</v>
      </c>
      <c r="J7" s="31">
        <f>'2.測定データ貼付け用シート'!E5</f>
        <v>19833</v>
      </c>
      <c r="K7" s="31">
        <f>'2.測定データ貼付け用シート'!H5</f>
        <v>19641</v>
      </c>
      <c r="L7" s="31">
        <f>'2.測定データ貼付け用シート'!BC5</f>
        <v>19607</v>
      </c>
      <c r="M7" s="31">
        <f>'2.測定データ貼付け用シート'!BF5</f>
        <v>19799</v>
      </c>
      <c r="N7" s="31">
        <f>'2.測定データ貼付け用シート'!D5</f>
        <v>20006</v>
      </c>
      <c r="O7" s="31">
        <f>'2.測定データ貼付け用シート'!I5</f>
        <v>19770</v>
      </c>
      <c r="P7" s="31">
        <f>'2.測定データ貼付け用シート'!BB5</f>
        <v>19606</v>
      </c>
      <c r="Q7" s="31">
        <f>'2.測定データ貼付け用シート'!BG5</f>
        <v>19711</v>
      </c>
      <c r="R7" s="31">
        <f>'2.測定データ貼付け用シート'!C5</f>
        <v>19725</v>
      </c>
      <c r="S7" s="31">
        <f>'2.測定データ貼付け用シート'!J5</f>
        <v>19578</v>
      </c>
      <c r="T7" s="31">
        <f>'2.測定データ貼付け用シート'!BA5</f>
        <v>19724</v>
      </c>
      <c r="U7" s="242">
        <f>'2.測定データ貼付け用シート'!BH5</f>
        <v>19564</v>
      </c>
      <c r="V7" s="232">
        <f>'2.測定データ貼付け用シート'!L5</f>
        <v>19896</v>
      </c>
      <c r="W7" s="230">
        <f>'2.測定データ貼付け用シート'!AX5</f>
        <v>19708</v>
      </c>
      <c r="X7" s="229">
        <f>'2.測定データ貼付け用シート'!V5</f>
        <v>20074</v>
      </c>
      <c r="Y7" s="231">
        <f>'2.測定データ貼付け用シート'!AN5</f>
        <v>19968</v>
      </c>
      <c r="Z7" s="232">
        <f>'2.測定データ貼付け用シート'!M5</f>
        <v>19834</v>
      </c>
      <c r="AA7" s="230">
        <f>'2.測定データ貼付け用シート'!AW5</f>
        <v>19757</v>
      </c>
      <c r="AB7" s="229">
        <f>'2.測定データ貼付け用シート'!W5</f>
        <v>20105</v>
      </c>
      <c r="AC7" s="231">
        <f>'2.測定データ貼付け用シート'!AM5</f>
        <v>20138</v>
      </c>
      <c r="AD7" s="232">
        <f>'2.測定データ貼付け用シート'!N5</f>
        <v>20263</v>
      </c>
      <c r="AE7" s="230">
        <f>'2.測定データ貼付け用シート'!AV5</f>
        <v>20478</v>
      </c>
      <c r="AF7" s="229">
        <f>'2.測定データ貼付け用シート'!X5</f>
        <v>20356</v>
      </c>
      <c r="AG7" s="231">
        <f>'2.測定データ貼付け用シート'!AL5</f>
        <v>20516</v>
      </c>
      <c r="AH7" s="232">
        <f>'2.測定データ貼付け用シート'!O5</f>
        <v>20329</v>
      </c>
      <c r="AI7" s="230">
        <f>'2.測定データ貼付け用シート'!AU5</f>
        <v>20240</v>
      </c>
      <c r="AJ7" s="229">
        <f>'2.測定データ貼付け用シート'!Y5</f>
        <v>20354</v>
      </c>
      <c r="AK7" s="231">
        <f>'2.測定データ貼付け用シート'!AK5</f>
        <v>20691</v>
      </c>
      <c r="AL7" s="232">
        <f>'2.測定データ貼付け用シート'!P5</f>
        <v>20302</v>
      </c>
      <c r="AM7" s="230">
        <f>'2.測定データ貼付け用シート'!AT5</f>
        <v>20499</v>
      </c>
      <c r="AN7" s="229">
        <f>'2.測定データ貼付け用シート'!Z5</f>
        <v>20639</v>
      </c>
      <c r="AO7" s="231">
        <f>'2.測定データ貼付け用シート'!AJ5</f>
        <v>20793</v>
      </c>
      <c r="AP7" s="232">
        <f>'2.測定データ貼付け用シート'!Q5</f>
        <v>20541</v>
      </c>
      <c r="AQ7" s="230">
        <f>'2.測定データ貼付け用シート'!AS5</f>
        <v>20378</v>
      </c>
      <c r="AR7" s="229">
        <f>'2.測定データ貼付け用シート'!AA5</f>
        <v>20528</v>
      </c>
      <c r="AS7" s="231">
        <f>'2.測定データ貼付け用シート'!AI5</f>
        <v>20646</v>
      </c>
      <c r="AT7" s="232">
        <f>'2.測定データ貼付け用シート'!R5</f>
        <v>20408</v>
      </c>
      <c r="AU7" s="230">
        <f>'2.測定データ貼付け用シート'!AR5</f>
        <v>20275</v>
      </c>
      <c r="AV7" s="229">
        <f>'2.測定データ貼付け用シート'!AB5</f>
        <v>20464</v>
      </c>
      <c r="AW7" s="231">
        <f>'2.測定データ貼付け用シート'!AH5</f>
        <v>20381</v>
      </c>
      <c r="AX7" s="232">
        <f>'2.測定データ貼付け用シート'!S5</f>
        <v>20269</v>
      </c>
      <c r="AY7" s="230">
        <f>'2.測定データ貼付け用シート'!AQ5</f>
        <v>20348</v>
      </c>
      <c r="AZ7" s="229">
        <f>'2.測定データ貼付け用シート'!AC5</f>
        <v>20275</v>
      </c>
      <c r="BA7" s="231">
        <f>'2.測定データ貼付け用シート'!AG5</f>
        <v>20166</v>
      </c>
      <c r="BB7" s="232">
        <f>'2.測定データ貼付け用シート'!T5</f>
        <v>20057</v>
      </c>
      <c r="BC7" s="230">
        <f>'2.測定データ貼付け用シート'!AP5</f>
        <v>20151</v>
      </c>
      <c r="BD7" s="229">
        <f>'2.測定データ貼付け用シート'!AD5</f>
        <v>20084</v>
      </c>
      <c r="BE7" s="231">
        <f>'2.測定データ貼付け用シート'!AF5</f>
        <v>20241</v>
      </c>
      <c r="BF7" s="232">
        <f>'2.測定データ貼付け用シート'!U5</f>
        <v>19962</v>
      </c>
      <c r="BG7" s="230">
        <f>'2.測定データ貼付け用シート'!AE5</f>
        <v>19966</v>
      </c>
      <c r="BH7" s="229">
        <f>'2.測定データ貼付け用シート'!AO5</f>
        <v>19911</v>
      </c>
      <c r="BI7" s="231">
        <f>'2.測定データ貼付け用シート'!AY5</f>
        <v>19833</v>
      </c>
    </row>
    <row r="8" spans="1:61" x14ac:dyDescent="0.15">
      <c r="A8" s="6">
        <v>2</v>
      </c>
      <c r="B8" s="26">
        <f>'2.測定データ貼付け用シート'!B6</f>
        <v>18834</v>
      </c>
      <c r="C8" s="27">
        <f>'2.測定データ貼付け用シート'!K6</f>
        <v>18774</v>
      </c>
      <c r="D8" s="28">
        <f>'2.測定データ貼付け用シート'!AZ6</f>
        <v>18560</v>
      </c>
      <c r="E8" s="29">
        <f>'2.測定データ貼付け用シート'!BI6</f>
        <v>18518</v>
      </c>
      <c r="F8" s="32">
        <f>'2.測定データ貼付け用シート'!F6</f>
        <v>19186</v>
      </c>
      <c r="G8" s="27">
        <f>'2.測定データ貼付け用シート'!G6</f>
        <v>19237</v>
      </c>
      <c r="H8" s="27">
        <f>'2.測定データ貼付け用シート'!BD6</f>
        <v>19097</v>
      </c>
      <c r="I8" s="27">
        <f>'2.測定データ貼付け用シート'!BE6</f>
        <v>19079</v>
      </c>
      <c r="J8" s="27">
        <f>'2.測定データ貼付け用シート'!E6</f>
        <v>19199</v>
      </c>
      <c r="K8" s="27">
        <f>'2.測定データ貼付け用シート'!H6</f>
        <v>19131</v>
      </c>
      <c r="L8" s="27">
        <f>'2.測定データ貼付け用シート'!BC6</f>
        <v>18926</v>
      </c>
      <c r="M8" s="27">
        <f>'2.測定データ貼付け用シート'!BF6</f>
        <v>19207</v>
      </c>
      <c r="N8" s="27">
        <f>'2.測定データ貼付け用シート'!D6</f>
        <v>19461</v>
      </c>
      <c r="O8" s="27">
        <f>'2.測定データ貼付け用シート'!I6</f>
        <v>19243</v>
      </c>
      <c r="P8" s="27">
        <f>'2.測定データ貼付け用シート'!BB6</f>
        <v>18989</v>
      </c>
      <c r="Q8" s="27">
        <f>'2.測定データ貼付け用シート'!BG6</f>
        <v>19106</v>
      </c>
      <c r="R8" s="27">
        <f>'2.測定データ貼付け用シート'!C6</f>
        <v>19116</v>
      </c>
      <c r="S8" s="27">
        <f>'2.測定データ貼付け用シート'!J6</f>
        <v>18976</v>
      </c>
      <c r="T8" s="27">
        <f>'2.測定データ貼付け用シート'!BA6</f>
        <v>19060</v>
      </c>
      <c r="U8" s="243">
        <f>'2.測定データ貼付け用シート'!BH6</f>
        <v>19090</v>
      </c>
      <c r="V8" s="33">
        <f>'2.測定データ貼付け用シート'!L6</f>
        <v>19085</v>
      </c>
      <c r="W8" s="53">
        <f>'2.測定データ貼付け用シート'!AX6</f>
        <v>18935</v>
      </c>
      <c r="X8" s="46">
        <f>'2.測定データ貼付け用シート'!V6</f>
        <v>19178</v>
      </c>
      <c r="Y8" s="29">
        <f>'2.測定データ貼付け用シート'!AN6</f>
        <v>19094</v>
      </c>
      <c r="Z8" s="33">
        <f>'2.測定データ貼付け用シート'!M6</f>
        <v>19166</v>
      </c>
      <c r="AA8" s="53">
        <f>'2.測定データ貼付け用シート'!AW6</f>
        <v>18946</v>
      </c>
      <c r="AB8" s="46">
        <f>'2.測定データ貼付け用シート'!W6</f>
        <v>19274</v>
      </c>
      <c r="AC8" s="29">
        <f>'2.測定データ貼付け用シート'!AM6</f>
        <v>19334</v>
      </c>
      <c r="AD8" s="33">
        <f>'2.測定データ貼付け用シート'!N6</f>
        <v>19228</v>
      </c>
      <c r="AE8" s="53">
        <f>'2.測定データ貼付け用シート'!AV6</f>
        <v>19329</v>
      </c>
      <c r="AF8" s="46">
        <f>'2.測定データ貼付け用シート'!X6</f>
        <v>19322</v>
      </c>
      <c r="AG8" s="29">
        <f>'2.測定データ貼付け用シート'!AL6</f>
        <v>19394</v>
      </c>
      <c r="AH8" s="33">
        <f>'2.測定データ貼付け用シート'!O6</f>
        <v>19396</v>
      </c>
      <c r="AI8" s="53">
        <f>'2.測定データ貼付け用シート'!AU6</f>
        <v>19156</v>
      </c>
      <c r="AJ8" s="46">
        <f>'2.測定データ貼付け用シート'!Y6</f>
        <v>19315</v>
      </c>
      <c r="AK8" s="29">
        <f>'2.測定データ貼付け用シート'!AK6</f>
        <v>19534</v>
      </c>
      <c r="AL8" s="33">
        <f>'2.測定データ貼付け用シート'!P6</f>
        <v>19316</v>
      </c>
      <c r="AM8" s="53">
        <f>'2.測定データ貼付け用シート'!AT6</f>
        <v>19375</v>
      </c>
      <c r="AN8" s="46">
        <f>'2.測定データ貼付け用シート'!Z6</f>
        <v>19625</v>
      </c>
      <c r="AO8" s="29">
        <f>'2.測定データ貼付け用シート'!AJ6</f>
        <v>19615</v>
      </c>
      <c r="AP8" s="33">
        <f>'2.測定データ貼付け用シート'!Q6</f>
        <v>19388</v>
      </c>
      <c r="AQ8" s="53">
        <f>'2.測定データ貼付け用シート'!AS6</f>
        <v>19294</v>
      </c>
      <c r="AR8" s="46">
        <f>'2.測定データ貼付け用シート'!AA6</f>
        <v>19488</v>
      </c>
      <c r="AS8" s="29">
        <f>'2.測定データ貼付け用シート'!AI6</f>
        <v>19611</v>
      </c>
      <c r="AT8" s="33">
        <f>'2.測定データ貼付け用シート'!R6</f>
        <v>19382</v>
      </c>
      <c r="AU8" s="53">
        <f>'2.測定データ貼付け用シート'!AR6</f>
        <v>19158</v>
      </c>
      <c r="AV8" s="46">
        <f>'2.測定データ貼付け用シート'!AB6</f>
        <v>19399</v>
      </c>
      <c r="AW8" s="29">
        <f>'2.測定データ貼付け用シート'!AH6</f>
        <v>19256</v>
      </c>
      <c r="AX8" s="33">
        <f>'2.測定データ貼付け用シート'!S6</f>
        <v>19269</v>
      </c>
      <c r="AY8" s="53">
        <f>'2.測定データ貼付け用シート'!AQ6</f>
        <v>19274</v>
      </c>
      <c r="AZ8" s="46">
        <f>'2.測定データ貼付け用シート'!AC6</f>
        <v>19243</v>
      </c>
      <c r="BA8" s="29">
        <f>'2.測定データ貼付け用シート'!AG6</f>
        <v>19150</v>
      </c>
      <c r="BB8" s="33">
        <f>'2.測定データ貼付け用シート'!T6</f>
        <v>19097</v>
      </c>
      <c r="BC8" s="53">
        <f>'2.測定データ貼付け用シート'!AP6</f>
        <v>19015</v>
      </c>
      <c r="BD8" s="46">
        <f>'2.測定データ貼付け用シート'!AD6</f>
        <v>19042</v>
      </c>
      <c r="BE8" s="29">
        <f>'2.測定データ貼付け用シート'!AF6</f>
        <v>19271</v>
      </c>
      <c r="BF8" s="33">
        <f>'2.測定データ貼付け用シート'!U6</f>
        <v>19196</v>
      </c>
      <c r="BG8" s="53">
        <f>'2.測定データ貼付け用シート'!AE6</f>
        <v>19024</v>
      </c>
      <c r="BH8" s="46">
        <f>'2.測定データ貼付け用シート'!AO6</f>
        <v>19341</v>
      </c>
      <c r="BI8" s="29">
        <f>'2.測定データ貼付け用シート'!AY6</f>
        <v>19221</v>
      </c>
    </row>
    <row r="9" spans="1:61" x14ac:dyDescent="0.15">
      <c r="A9" s="6">
        <v>4</v>
      </c>
      <c r="B9" s="26">
        <f>'2.測定データ貼付け用シート'!B7</f>
        <v>18536</v>
      </c>
      <c r="C9" s="27">
        <f>'2.測定データ貼付け用シート'!K7</f>
        <v>18392</v>
      </c>
      <c r="D9" s="28">
        <f>'2.測定データ貼付け用シート'!AZ7</f>
        <v>18214</v>
      </c>
      <c r="E9" s="29">
        <f>'2.測定データ貼付け用シート'!BI7</f>
        <v>18143</v>
      </c>
      <c r="F9" s="32">
        <f>'2.測定データ貼付け用シート'!F7</f>
        <v>19177</v>
      </c>
      <c r="G9" s="27">
        <f>'2.測定データ貼付け用シート'!G7</f>
        <v>19256</v>
      </c>
      <c r="H9" s="27">
        <f>'2.測定データ貼付け用シート'!BD7</f>
        <v>19110</v>
      </c>
      <c r="I9" s="27">
        <f>'2.測定データ貼付け用シート'!BE7</f>
        <v>19089</v>
      </c>
      <c r="J9" s="27">
        <f>'2.測定データ貼付け用シート'!E7</f>
        <v>19207</v>
      </c>
      <c r="K9" s="27">
        <f>'2.測定データ貼付け用シート'!H7</f>
        <v>19115</v>
      </c>
      <c r="L9" s="27">
        <f>'2.測定データ貼付け用シート'!BC7</f>
        <v>18912</v>
      </c>
      <c r="M9" s="27">
        <f>'2.測定データ貼付け用シート'!BF7</f>
        <v>19181</v>
      </c>
      <c r="N9" s="27">
        <f>'2.測定データ貼付け用シート'!D7</f>
        <v>19412</v>
      </c>
      <c r="O9" s="27">
        <f>'2.測定データ貼付け用シート'!I7</f>
        <v>19287</v>
      </c>
      <c r="P9" s="27">
        <f>'2.測定データ貼付け用シート'!BB7</f>
        <v>19041</v>
      </c>
      <c r="Q9" s="27">
        <f>'2.測定データ貼付け用シート'!BG7</f>
        <v>19134</v>
      </c>
      <c r="R9" s="27">
        <f>'2.測定データ貼付け用シート'!C7</f>
        <v>19142</v>
      </c>
      <c r="S9" s="27">
        <f>'2.測定データ貼付け用シート'!J7</f>
        <v>19022</v>
      </c>
      <c r="T9" s="27">
        <f>'2.測定データ貼付け用シート'!BA7</f>
        <v>19071</v>
      </c>
      <c r="U9" s="243">
        <f>'2.測定データ貼付け用シート'!BH7</f>
        <v>19100</v>
      </c>
      <c r="V9" s="33">
        <f>'2.測定データ貼付け用シート'!L7</f>
        <v>19024</v>
      </c>
      <c r="W9" s="53">
        <f>'2.測定データ貼付け用シート'!AX7</f>
        <v>18867</v>
      </c>
      <c r="X9" s="46">
        <f>'2.測定データ貼付け用シート'!V7</f>
        <v>19072</v>
      </c>
      <c r="Y9" s="29">
        <f>'2.測定データ貼付け用シート'!AN7</f>
        <v>18954</v>
      </c>
      <c r="Z9" s="33">
        <f>'2.測定データ貼付け用シート'!M7</f>
        <v>19056</v>
      </c>
      <c r="AA9" s="53">
        <f>'2.測定データ貼付け用シート'!AW7</f>
        <v>18805</v>
      </c>
      <c r="AB9" s="46">
        <f>'2.測定データ貼付け用シート'!W7</f>
        <v>19184</v>
      </c>
      <c r="AC9" s="29">
        <f>'2.測定データ貼付け用シート'!AM7</f>
        <v>19237</v>
      </c>
      <c r="AD9" s="33">
        <f>'2.測定データ貼付け用シート'!N7</f>
        <v>18946</v>
      </c>
      <c r="AE9" s="53">
        <f>'2.測定データ貼付け用シート'!AV7</f>
        <v>19063</v>
      </c>
      <c r="AF9" s="46">
        <f>'2.測定データ貼付け用シート'!X7</f>
        <v>18995</v>
      </c>
      <c r="AG9" s="29">
        <f>'2.測定データ貼付け用シート'!AL7</f>
        <v>19198</v>
      </c>
      <c r="AH9" s="33">
        <f>'2.測定データ貼付け用シート'!O7</f>
        <v>19059</v>
      </c>
      <c r="AI9" s="53">
        <f>'2.測定データ貼付け用シート'!AU7</f>
        <v>18874</v>
      </c>
      <c r="AJ9" s="46">
        <f>'2.測定データ貼付け用シート'!Y7</f>
        <v>19002</v>
      </c>
      <c r="AK9" s="29">
        <f>'2.測定データ貼付け用シート'!AK7</f>
        <v>19231</v>
      </c>
      <c r="AL9" s="33">
        <f>'2.測定データ貼付け用シート'!P7</f>
        <v>19040</v>
      </c>
      <c r="AM9" s="53">
        <f>'2.測定データ貼付け用シート'!AT7</f>
        <v>19040</v>
      </c>
      <c r="AN9" s="46">
        <f>'2.測定データ貼付け用シート'!Z7</f>
        <v>19280</v>
      </c>
      <c r="AO9" s="29">
        <f>'2.測定データ貼付け用シート'!AJ7</f>
        <v>19260</v>
      </c>
      <c r="AP9" s="33">
        <f>'2.測定データ貼付け用シート'!Q7</f>
        <v>19137</v>
      </c>
      <c r="AQ9" s="53">
        <f>'2.測定データ貼付け用シート'!AS7</f>
        <v>18948</v>
      </c>
      <c r="AR9" s="46">
        <f>'2.測定データ貼付け用シート'!AA7</f>
        <v>19178</v>
      </c>
      <c r="AS9" s="29">
        <f>'2.測定データ貼付け用シート'!AI7</f>
        <v>19292</v>
      </c>
      <c r="AT9" s="33">
        <f>'2.測定データ貼付け用シート'!R7</f>
        <v>19085</v>
      </c>
      <c r="AU9" s="53">
        <f>'2.測定データ貼付け用シート'!AR7</f>
        <v>18910</v>
      </c>
      <c r="AV9" s="46">
        <f>'2.測定データ貼付け用シート'!AB7</f>
        <v>19104</v>
      </c>
      <c r="AW9" s="29">
        <f>'2.測定データ貼付け用シート'!AH7</f>
        <v>18932</v>
      </c>
      <c r="AX9" s="33">
        <f>'2.測定データ貼付け用シート'!S7</f>
        <v>18984</v>
      </c>
      <c r="AY9" s="53">
        <f>'2.測定データ貼付け用シート'!AQ7</f>
        <v>18948</v>
      </c>
      <c r="AZ9" s="46">
        <f>'2.測定データ貼付け用シート'!AC7</f>
        <v>18984</v>
      </c>
      <c r="BA9" s="29">
        <f>'2.測定データ貼付け用シート'!AG7</f>
        <v>18866</v>
      </c>
      <c r="BB9" s="33">
        <f>'2.測定データ貼付け用シート'!T7</f>
        <v>18814</v>
      </c>
      <c r="BC9" s="53">
        <f>'2.測定データ貼付け用シート'!AP7</f>
        <v>18778</v>
      </c>
      <c r="BD9" s="46">
        <f>'2.測定データ貼付け用シート'!AD7</f>
        <v>18706</v>
      </c>
      <c r="BE9" s="29">
        <f>'2.測定データ貼付け用シート'!AF7</f>
        <v>19013</v>
      </c>
      <c r="BF9" s="33">
        <f>'2.測定データ貼付け用シート'!U7</f>
        <v>18933</v>
      </c>
      <c r="BG9" s="53">
        <f>'2.測定データ貼付け用シート'!AE7</f>
        <v>18781</v>
      </c>
      <c r="BH9" s="46">
        <f>'2.測定データ貼付け用シート'!AO7</f>
        <v>19274</v>
      </c>
      <c r="BI9" s="29">
        <f>'2.測定データ貼付け用シート'!AY7</f>
        <v>19170</v>
      </c>
    </row>
    <row r="10" spans="1:61" x14ac:dyDescent="0.15">
      <c r="A10" s="6">
        <v>6</v>
      </c>
      <c r="B10" s="26">
        <f>'2.測定データ貼付け用シート'!B8</f>
        <v>18094</v>
      </c>
      <c r="C10" s="27">
        <f>'2.測定データ貼付け用シート'!K8</f>
        <v>17929</v>
      </c>
      <c r="D10" s="28">
        <f>'2.測定データ貼付け用シート'!AZ8</f>
        <v>17720</v>
      </c>
      <c r="E10" s="29">
        <f>'2.測定データ貼付け用シート'!BI8</f>
        <v>17621</v>
      </c>
      <c r="F10" s="32">
        <f>'2.測定データ貼付け用シート'!F8</f>
        <v>19121</v>
      </c>
      <c r="G10" s="27">
        <f>'2.測定データ貼付け用シート'!G8</f>
        <v>19244</v>
      </c>
      <c r="H10" s="27">
        <f>'2.測定データ貼付け用シート'!BD8</f>
        <v>19042</v>
      </c>
      <c r="I10" s="27">
        <f>'2.測定データ貼付け用シート'!BE8</f>
        <v>19106</v>
      </c>
      <c r="J10" s="27">
        <f>'2.測定データ貼付け用シート'!E8</f>
        <v>19219</v>
      </c>
      <c r="K10" s="27">
        <f>'2.測定データ貼付け用シート'!H8</f>
        <v>19127</v>
      </c>
      <c r="L10" s="27">
        <f>'2.測定データ貼付け用シート'!BC8</f>
        <v>18904</v>
      </c>
      <c r="M10" s="27">
        <f>'2.測定データ貼付け用シート'!BF8</f>
        <v>19219</v>
      </c>
      <c r="N10" s="27">
        <f>'2.測定データ貼付け用シート'!D8</f>
        <v>19456</v>
      </c>
      <c r="O10" s="27">
        <f>'2.測定データ貼付け用シート'!I8</f>
        <v>19321</v>
      </c>
      <c r="P10" s="27">
        <f>'2.測定データ貼付け用シート'!BB8</f>
        <v>19009</v>
      </c>
      <c r="Q10" s="27">
        <f>'2.測定データ貼付け用シート'!BG8</f>
        <v>19141</v>
      </c>
      <c r="R10" s="27">
        <f>'2.測定データ貼付け用シート'!C8</f>
        <v>19172</v>
      </c>
      <c r="S10" s="27">
        <f>'2.測定データ貼付け用シート'!J8</f>
        <v>19052</v>
      </c>
      <c r="T10" s="27">
        <f>'2.測定データ貼付け用シート'!BA8</f>
        <v>19089</v>
      </c>
      <c r="U10" s="243">
        <f>'2.測定データ貼付け用シート'!BH8</f>
        <v>19123</v>
      </c>
      <c r="V10" s="33">
        <f>'2.測定データ貼付け用シート'!L8</f>
        <v>18849</v>
      </c>
      <c r="W10" s="53">
        <f>'2.測定データ貼付け用シート'!AX8</f>
        <v>18660</v>
      </c>
      <c r="X10" s="46">
        <f>'2.測定データ貼付け用シート'!V8</f>
        <v>18871</v>
      </c>
      <c r="Y10" s="29">
        <f>'2.測定データ貼付け用シート'!AN8</f>
        <v>18718</v>
      </c>
      <c r="Z10" s="33">
        <f>'2.測定データ貼付け用シート'!M8</f>
        <v>18995</v>
      </c>
      <c r="AA10" s="53">
        <f>'2.測定データ貼付け用シート'!AW8</f>
        <v>18749</v>
      </c>
      <c r="AB10" s="46">
        <f>'2.測定データ貼付け用シート'!W8</f>
        <v>19041</v>
      </c>
      <c r="AC10" s="29">
        <f>'2.測定データ貼付け用シート'!AM8</f>
        <v>18986</v>
      </c>
      <c r="AD10" s="33">
        <f>'2.測定データ貼付け用シート'!N8</f>
        <v>18481</v>
      </c>
      <c r="AE10" s="53">
        <f>'2.測定データ貼付け用シート'!AV8</f>
        <v>18696</v>
      </c>
      <c r="AF10" s="46">
        <f>'2.測定データ貼付け用シート'!X8</f>
        <v>18602</v>
      </c>
      <c r="AG10" s="29">
        <f>'2.測定データ貼付け用シート'!AL8</f>
        <v>18755</v>
      </c>
      <c r="AH10" s="33">
        <f>'2.測定データ貼付け用シート'!O8</f>
        <v>18656</v>
      </c>
      <c r="AI10" s="53">
        <f>'2.測定データ貼付け用シート'!AU8</f>
        <v>18440</v>
      </c>
      <c r="AJ10" s="46">
        <f>'2.測定データ貼付け用シート'!Y8</f>
        <v>18481</v>
      </c>
      <c r="AK10" s="29">
        <f>'2.測定データ貼付け用シート'!AK8</f>
        <v>18849</v>
      </c>
      <c r="AL10" s="33">
        <f>'2.測定データ貼付け用シート'!P8</f>
        <v>18666</v>
      </c>
      <c r="AM10" s="53">
        <f>'2.測定データ貼付け用シート'!AT8</f>
        <v>18607</v>
      </c>
      <c r="AN10" s="46">
        <f>'2.測定データ貼付け用シート'!Z8</f>
        <v>18895</v>
      </c>
      <c r="AO10" s="29">
        <f>'2.測定データ貼付け用シート'!AJ8</f>
        <v>18837</v>
      </c>
      <c r="AP10" s="33">
        <f>'2.測定データ貼付け用シート'!Q8</f>
        <v>18731</v>
      </c>
      <c r="AQ10" s="53">
        <f>'2.測定データ貼付け用シート'!AS8</f>
        <v>18457</v>
      </c>
      <c r="AR10" s="46">
        <f>'2.測定データ貼付け用シート'!AA8</f>
        <v>18709</v>
      </c>
      <c r="AS10" s="29">
        <f>'2.測定データ貼付け用シート'!AI8</f>
        <v>18840</v>
      </c>
      <c r="AT10" s="33">
        <f>'2.測定データ貼付け用シート'!R8</f>
        <v>18670</v>
      </c>
      <c r="AU10" s="53">
        <f>'2.測定データ貼付け用シート'!AR8</f>
        <v>18423</v>
      </c>
      <c r="AV10" s="46">
        <f>'2.測定データ貼付け用シート'!AB8</f>
        <v>18713</v>
      </c>
      <c r="AW10" s="29">
        <f>'2.測定データ貼付け用シート'!AH8</f>
        <v>18540</v>
      </c>
      <c r="AX10" s="33">
        <f>'2.測定データ貼付け用シート'!S8</f>
        <v>18570</v>
      </c>
      <c r="AY10" s="53">
        <f>'2.測定データ貼付け用シート'!AQ8</f>
        <v>18568</v>
      </c>
      <c r="AZ10" s="46">
        <f>'2.測定データ貼付け用シート'!AC8</f>
        <v>18566</v>
      </c>
      <c r="BA10" s="29">
        <f>'2.測定データ貼付け用シート'!AG8</f>
        <v>18458</v>
      </c>
      <c r="BB10" s="33">
        <f>'2.測定データ貼付け用シート'!T8</f>
        <v>18368</v>
      </c>
      <c r="BC10" s="53">
        <f>'2.測定データ貼付け用シート'!AP8</f>
        <v>18347</v>
      </c>
      <c r="BD10" s="46">
        <f>'2.測定データ貼付け用シート'!AD8</f>
        <v>18323</v>
      </c>
      <c r="BE10" s="29">
        <f>'2.測定データ貼付け用シート'!AF8</f>
        <v>18611</v>
      </c>
      <c r="BF10" s="33">
        <f>'2.測定データ貼付け用シート'!U8</f>
        <v>18586</v>
      </c>
      <c r="BG10" s="53">
        <f>'2.測定データ貼付け用シート'!AE8</f>
        <v>18338</v>
      </c>
      <c r="BH10" s="46">
        <f>'2.測定データ貼付け用シート'!AO8</f>
        <v>19303</v>
      </c>
      <c r="BI10" s="29">
        <f>'2.測定データ貼付け用シート'!AY8</f>
        <v>19166</v>
      </c>
    </row>
    <row r="11" spans="1:61" x14ac:dyDescent="0.15">
      <c r="A11" s="6">
        <v>8</v>
      </c>
      <c r="B11" s="26">
        <f>'2.測定データ貼付け用シート'!B9</f>
        <v>17502</v>
      </c>
      <c r="C11" s="27">
        <f>'2.測定データ貼付け用シート'!K9</f>
        <v>17252</v>
      </c>
      <c r="D11" s="28">
        <f>'2.測定データ貼付け用シート'!AZ9</f>
        <v>17079</v>
      </c>
      <c r="E11" s="29">
        <f>'2.測定データ貼付け用シート'!BI9</f>
        <v>16940</v>
      </c>
      <c r="F11" s="32">
        <f>'2.測定データ貼付け用シート'!F9</f>
        <v>19143</v>
      </c>
      <c r="G11" s="27">
        <f>'2.測定データ貼付け用シート'!G9</f>
        <v>19210</v>
      </c>
      <c r="H11" s="27">
        <f>'2.測定データ貼付け用シート'!BD9</f>
        <v>19086</v>
      </c>
      <c r="I11" s="27">
        <f>'2.測定データ貼付け用シート'!BE9</f>
        <v>19114</v>
      </c>
      <c r="J11" s="27">
        <f>'2.測定データ貼付け用シート'!E9</f>
        <v>19235</v>
      </c>
      <c r="K11" s="27">
        <f>'2.測定データ貼付け用シート'!H9</f>
        <v>19081</v>
      </c>
      <c r="L11" s="27">
        <f>'2.測定データ貼付け用シート'!BC9</f>
        <v>18909</v>
      </c>
      <c r="M11" s="27">
        <f>'2.測定データ貼付け用シート'!BF9</f>
        <v>19242</v>
      </c>
      <c r="N11" s="27">
        <f>'2.測定データ貼付け用シート'!D9</f>
        <v>19392</v>
      </c>
      <c r="O11" s="27">
        <f>'2.測定データ貼付け用シート'!I9</f>
        <v>19301</v>
      </c>
      <c r="P11" s="27">
        <f>'2.測定データ貼付け用シート'!BB9</f>
        <v>18962</v>
      </c>
      <c r="Q11" s="27">
        <f>'2.測定データ貼付け用シート'!BG9</f>
        <v>19110</v>
      </c>
      <c r="R11" s="27">
        <f>'2.測定データ貼付け用シート'!C9</f>
        <v>19171</v>
      </c>
      <c r="S11" s="27">
        <f>'2.測定データ貼付け用シート'!J9</f>
        <v>19020</v>
      </c>
      <c r="T11" s="27">
        <f>'2.測定データ貼付け用シート'!BA9</f>
        <v>19085</v>
      </c>
      <c r="U11" s="243">
        <f>'2.測定データ貼付け用シート'!BH9</f>
        <v>19056</v>
      </c>
      <c r="V11" s="33">
        <f>'2.測定データ貼付け用シート'!L9</f>
        <v>18662</v>
      </c>
      <c r="W11" s="53">
        <f>'2.測定データ貼付け用シート'!AX9</f>
        <v>18437</v>
      </c>
      <c r="X11" s="46">
        <f>'2.測定データ貼付け用シート'!V9</f>
        <v>18555</v>
      </c>
      <c r="Y11" s="29">
        <f>'2.測定データ貼付け用シート'!AN9</f>
        <v>18336</v>
      </c>
      <c r="Z11" s="33">
        <f>'2.測定データ貼付け用シート'!M9</f>
        <v>18779</v>
      </c>
      <c r="AA11" s="53">
        <f>'2.測定データ貼付け用シート'!AW9</f>
        <v>18556</v>
      </c>
      <c r="AB11" s="46">
        <f>'2.測定データ貼付け用シート'!W9</f>
        <v>18743</v>
      </c>
      <c r="AC11" s="29">
        <f>'2.測定データ貼付け用シート'!AM9</f>
        <v>18729</v>
      </c>
      <c r="AD11" s="33">
        <f>'2.測定データ貼付け用シート'!N9</f>
        <v>17979</v>
      </c>
      <c r="AE11" s="53">
        <f>'2.測定データ貼付け用シート'!AV9</f>
        <v>18091</v>
      </c>
      <c r="AF11" s="46">
        <f>'2.測定データ貼付け用シート'!X9</f>
        <v>18064</v>
      </c>
      <c r="AG11" s="29">
        <f>'2.測定データ貼付け用シート'!AL9</f>
        <v>18159</v>
      </c>
      <c r="AH11" s="33">
        <f>'2.測定データ貼付け用シート'!O9</f>
        <v>18074</v>
      </c>
      <c r="AI11" s="53">
        <f>'2.測定データ貼付け用シート'!AU9</f>
        <v>17826</v>
      </c>
      <c r="AJ11" s="46">
        <f>'2.測定データ貼付け用シート'!Y9</f>
        <v>17933</v>
      </c>
      <c r="AK11" s="29">
        <f>'2.測定データ貼付け用シート'!AK9</f>
        <v>18258</v>
      </c>
      <c r="AL11" s="33">
        <f>'2.測定データ貼付け用シート'!P9</f>
        <v>18101</v>
      </c>
      <c r="AM11" s="53">
        <f>'2.測定データ貼付け用シート'!AT9</f>
        <v>18019</v>
      </c>
      <c r="AN11" s="46">
        <f>'2.測定データ貼付け用シート'!Z9</f>
        <v>18307</v>
      </c>
      <c r="AO11" s="29">
        <f>'2.測定データ貼付け用シート'!AJ9</f>
        <v>18252</v>
      </c>
      <c r="AP11" s="33">
        <f>'2.測定データ貼付け用シート'!Q9</f>
        <v>18170</v>
      </c>
      <c r="AQ11" s="53">
        <f>'2.測定データ貼付け用シート'!AS9</f>
        <v>17915</v>
      </c>
      <c r="AR11" s="46">
        <f>'2.測定データ貼付け用シート'!AA9</f>
        <v>18136</v>
      </c>
      <c r="AS11" s="29">
        <f>'2.測定データ貼付け用シート'!AI9</f>
        <v>18295</v>
      </c>
      <c r="AT11" s="33">
        <f>'2.測定データ貼付け用シート'!R9</f>
        <v>18099</v>
      </c>
      <c r="AU11" s="53">
        <f>'2.測定データ貼付け用シート'!AR9</f>
        <v>17943</v>
      </c>
      <c r="AV11" s="46">
        <f>'2.測定データ貼付け用シート'!AB9</f>
        <v>18173</v>
      </c>
      <c r="AW11" s="29">
        <f>'2.測定データ貼付け用シート'!AH9</f>
        <v>17928</v>
      </c>
      <c r="AX11" s="33">
        <f>'2.測定データ貼付け用シート'!S9</f>
        <v>17994</v>
      </c>
      <c r="AY11" s="53">
        <f>'2.測定データ貼付け用シート'!AQ9</f>
        <v>17955</v>
      </c>
      <c r="AZ11" s="46">
        <f>'2.測定データ貼付け用シート'!AC9</f>
        <v>17957</v>
      </c>
      <c r="BA11" s="29">
        <f>'2.測定データ貼付け用シート'!AG9</f>
        <v>17918</v>
      </c>
      <c r="BB11" s="33">
        <f>'2.測定データ貼付け用シート'!T9</f>
        <v>17835</v>
      </c>
      <c r="BC11" s="53">
        <f>'2.測定データ貼付け用シート'!AP9</f>
        <v>17750</v>
      </c>
      <c r="BD11" s="46">
        <f>'2.測定データ貼付け用シート'!AD9</f>
        <v>17724</v>
      </c>
      <c r="BE11" s="29">
        <f>'2.測定データ貼付け用シート'!AF9</f>
        <v>18012</v>
      </c>
      <c r="BF11" s="33">
        <f>'2.測定データ貼付け用シート'!U9</f>
        <v>18097</v>
      </c>
      <c r="BG11" s="53">
        <f>'2.測定データ貼付け用シート'!AE9</f>
        <v>17782</v>
      </c>
      <c r="BH11" s="46">
        <f>'2.測定データ貼付け用シート'!AO9</f>
        <v>19311</v>
      </c>
      <c r="BI11" s="29">
        <f>'2.測定データ貼付け用シート'!AY9</f>
        <v>19181</v>
      </c>
    </row>
    <row r="12" spans="1:61" x14ac:dyDescent="0.15">
      <c r="A12" s="6">
        <v>10</v>
      </c>
      <c r="B12" s="26">
        <f>'2.測定データ貼付け用シート'!B10</f>
        <v>16789</v>
      </c>
      <c r="C12" s="27">
        <f>'2.測定データ貼付け用シート'!K10</f>
        <v>16460</v>
      </c>
      <c r="D12" s="28">
        <f>'2.測定データ貼付け用シート'!AZ10</f>
        <v>16294</v>
      </c>
      <c r="E12" s="29">
        <f>'2.測定データ貼付け用シート'!BI10</f>
        <v>16161</v>
      </c>
      <c r="F12" s="32">
        <f>'2.測定データ貼付け用シート'!F10</f>
        <v>19096</v>
      </c>
      <c r="G12" s="27">
        <f>'2.測定データ貼付け用シート'!G10</f>
        <v>19214</v>
      </c>
      <c r="H12" s="27">
        <f>'2.測定データ貼付け用シート'!BD10</f>
        <v>19007</v>
      </c>
      <c r="I12" s="27">
        <f>'2.測定データ貼付け用シート'!BE10</f>
        <v>19007</v>
      </c>
      <c r="J12" s="27">
        <f>'2.測定データ貼付け用シート'!E10</f>
        <v>19180</v>
      </c>
      <c r="K12" s="27">
        <f>'2.測定データ貼付け用シート'!H10</f>
        <v>19103</v>
      </c>
      <c r="L12" s="27">
        <f>'2.測定データ貼付け用シート'!BC10</f>
        <v>18941</v>
      </c>
      <c r="M12" s="27">
        <f>'2.測定データ貼付け用シート'!BF10</f>
        <v>19226</v>
      </c>
      <c r="N12" s="27">
        <f>'2.測定データ貼付け用シート'!D10</f>
        <v>19469</v>
      </c>
      <c r="O12" s="27">
        <f>'2.測定データ貼付け用シート'!I10</f>
        <v>19259</v>
      </c>
      <c r="P12" s="27">
        <f>'2.測定データ貼付け用シート'!BB10</f>
        <v>18997</v>
      </c>
      <c r="Q12" s="27">
        <f>'2.測定データ貼付け用シート'!BG10</f>
        <v>19081</v>
      </c>
      <c r="R12" s="27">
        <f>'2.測定データ貼付け用シート'!C10</f>
        <v>19140</v>
      </c>
      <c r="S12" s="27">
        <f>'2.測定データ貼付け用シート'!J10</f>
        <v>19033</v>
      </c>
      <c r="T12" s="27">
        <f>'2.測定データ貼付け用シート'!BA10</f>
        <v>19038</v>
      </c>
      <c r="U12" s="243">
        <f>'2.測定データ貼付け用シート'!BH10</f>
        <v>19076</v>
      </c>
      <c r="V12" s="33">
        <f>'2.測定データ貼付け用シート'!L10</f>
        <v>18377</v>
      </c>
      <c r="W12" s="53">
        <f>'2.測定データ貼付け用シート'!AX10</f>
        <v>18101</v>
      </c>
      <c r="X12" s="46">
        <f>'2.測定データ貼付け用シート'!V10</f>
        <v>18104</v>
      </c>
      <c r="Y12" s="29">
        <f>'2.測定データ貼付け用シート'!AN10</f>
        <v>17975</v>
      </c>
      <c r="Z12" s="33">
        <f>'2.測定データ貼付け用シート'!M10</f>
        <v>18562</v>
      </c>
      <c r="AA12" s="53">
        <f>'2.測定データ貼付け用シート'!AW10</f>
        <v>18264</v>
      </c>
      <c r="AB12" s="46">
        <f>'2.測定データ貼付け用シート'!W10</f>
        <v>18364</v>
      </c>
      <c r="AC12" s="29">
        <f>'2.測定データ貼付け用シート'!AM10</f>
        <v>18325</v>
      </c>
      <c r="AD12" s="33">
        <f>'2.測定データ貼付け用シート'!N10</f>
        <v>17220</v>
      </c>
      <c r="AE12" s="53">
        <f>'2.測定データ貼付け用シート'!AV10</f>
        <v>17376</v>
      </c>
      <c r="AF12" s="46">
        <f>'2.測定データ貼付け用シート'!X10</f>
        <v>17314</v>
      </c>
      <c r="AG12" s="29">
        <f>'2.測定データ貼付け用シート'!AL10</f>
        <v>17373</v>
      </c>
      <c r="AH12" s="33">
        <f>'2.測定データ貼付け用シート'!O10</f>
        <v>17335</v>
      </c>
      <c r="AI12" s="53">
        <f>'2.測定データ貼付け用シート'!AU10</f>
        <v>17088</v>
      </c>
      <c r="AJ12" s="46">
        <f>'2.測定データ貼付け用シート'!Y10</f>
        <v>17168</v>
      </c>
      <c r="AK12" s="29">
        <f>'2.測定データ貼付け用シート'!AK10</f>
        <v>17490</v>
      </c>
      <c r="AL12" s="33">
        <f>'2.測定データ貼付け用シート'!P10</f>
        <v>17363</v>
      </c>
      <c r="AM12" s="53">
        <f>'2.測定データ貼付け用シート'!AT10</f>
        <v>17334</v>
      </c>
      <c r="AN12" s="46">
        <f>'2.測定データ貼付け用シート'!Z10</f>
        <v>17609</v>
      </c>
      <c r="AO12" s="29">
        <f>'2.測定データ貼付け用シート'!AJ10</f>
        <v>17488</v>
      </c>
      <c r="AP12" s="33">
        <f>'2.測定データ貼付け用シート'!Q10</f>
        <v>17474</v>
      </c>
      <c r="AQ12" s="53">
        <f>'2.測定データ貼付け用シート'!AS10</f>
        <v>17203</v>
      </c>
      <c r="AR12" s="46">
        <f>'2.測定データ貼付け用シート'!AA10</f>
        <v>17458</v>
      </c>
      <c r="AS12" s="29">
        <f>'2.測定データ貼付け用シート'!AI10</f>
        <v>17539</v>
      </c>
      <c r="AT12" s="33">
        <f>'2.測定データ貼付け用シート'!R10</f>
        <v>17329</v>
      </c>
      <c r="AU12" s="53">
        <f>'2.測定データ貼付け用シート'!AR10</f>
        <v>17260</v>
      </c>
      <c r="AV12" s="46">
        <f>'2.測定データ貼付け用シート'!AB10</f>
        <v>17431</v>
      </c>
      <c r="AW12" s="29">
        <f>'2.測定データ貼付け用シート'!AH10</f>
        <v>17288</v>
      </c>
      <c r="AX12" s="33">
        <f>'2.測定データ貼付け用シート'!S10</f>
        <v>17356</v>
      </c>
      <c r="AY12" s="53">
        <f>'2.測定データ貼付け用シート'!AQ10</f>
        <v>17238</v>
      </c>
      <c r="AZ12" s="46">
        <f>'2.測定データ貼付け用シート'!AC10</f>
        <v>17247</v>
      </c>
      <c r="BA12" s="29">
        <f>'2.測定データ貼付け用シート'!AG10</f>
        <v>17184</v>
      </c>
      <c r="BB12" s="33">
        <f>'2.測定データ貼付け用シート'!T10</f>
        <v>17157</v>
      </c>
      <c r="BC12" s="53">
        <f>'2.測定データ貼付け用シート'!AP10</f>
        <v>17032</v>
      </c>
      <c r="BD12" s="46">
        <f>'2.測定データ貼付け用シート'!AD10</f>
        <v>16999</v>
      </c>
      <c r="BE12" s="29">
        <f>'2.測定データ貼付け用シート'!AF10</f>
        <v>17309</v>
      </c>
      <c r="BF12" s="33">
        <f>'2.測定データ貼付け用シート'!U10</f>
        <v>17421</v>
      </c>
      <c r="BG12" s="53">
        <f>'2.測定データ貼付け用シート'!AE10</f>
        <v>17063</v>
      </c>
      <c r="BH12" s="46">
        <f>'2.測定データ貼付け用シート'!AO10</f>
        <v>19333</v>
      </c>
      <c r="BI12" s="29">
        <f>'2.測定データ貼付け用シート'!AY10</f>
        <v>19192</v>
      </c>
    </row>
    <row r="13" spans="1:61" x14ac:dyDescent="0.15">
      <c r="A13" s="6">
        <v>12</v>
      </c>
      <c r="B13" s="26">
        <f>'2.測定データ貼付け用シート'!B11</f>
        <v>15976</v>
      </c>
      <c r="C13" s="27">
        <f>'2.測定データ貼付け用シート'!K11</f>
        <v>15505</v>
      </c>
      <c r="D13" s="28">
        <f>'2.測定データ貼付け用シート'!AZ11</f>
        <v>15373</v>
      </c>
      <c r="E13" s="29">
        <f>'2.測定データ貼付け用シート'!BI11</f>
        <v>15221</v>
      </c>
      <c r="F13" s="32">
        <f>'2.測定データ貼付け用シート'!F11</f>
        <v>18945</v>
      </c>
      <c r="G13" s="27">
        <f>'2.測定データ貼付け用シート'!G11</f>
        <v>19116</v>
      </c>
      <c r="H13" s="27">
        <f>'2.測定データ貼付け用シート'!BD11</f>
        <v>18828</v>
      </c>
      <c r="I13" s="27">
        <f>'2.測定データ貼付け用シート'!BE11</f>
        <v>18865</v>
      </c>
      <c r="J13" s="27">
        <f>'2.測定データ貼付け用シート'!E11</f>
        <v>19251</v>
      </c>
      <c r="K13" s="27">
        <f>'2.測定データ貼付け用シート'!H11</f>
        <v>19117</v>
      </c>
      <c r="L13" s="27">
        <f>'2.測定データ貼付け用シート'!BC11</f>
        <v>18949</v>
      </c>
      <c r="M13" s="27">
        <f>'2.測定データ貼付け用シート'!BF11</f>
        <v>19184</v>
      </c>
      <c r="N13" s="27">
        <f>'2.測定データ貼付け用シート'!D11</f>
        <v>19366</v>
      </c>
      <c r="O13" s="27">
        <f>'2.測定データ貼付け用シート'!I11</f>
        <v>19295</v>
      </c>
      <c r="P13" s="27">
        <f>'2.測定データ貼付け用シート'!BB11</f>
        <v>18972</v>
      </c>
      <c r="Q13" s="27">
        <f>'2.測定データ貼付け用シート'!BG11</f>
        <v>19111</v>
      </c>
      <c r="R13" s="27">
        <f>'2.測定データ貼付け用シート'!C11</f>
        <v>19155</v>
      </c>
      <c r="S13" s="27">
        <f>'2.測定データ貼付け用シート'!J11</f>
        <v>19013</v>
      </c>
      <c r="T13" s="27">
        <f>'2.測定データ貼付け用シート'!BA11</f>
        <v>19072</v>
      </c>
      <c r="U13" s="243">
        <f>'2.測定データ貼付け用シート'!BH11</f>
        <v>19102</v>
      </c>
      <c r="V13" s="33">
        <f>'2.測定データ貼付け用シート'!L11</f>
        <v>18019</v>
      </c>
      <c r="W13" s="53">
        <f>'2.測定データ貼付け用シート'!AX11</f>
        <v>17691</v>
      </c>
      <c r="X13" s="46">
        <f>'2.測定データ貼付け用シート'!V11</f>
        <v>17642</v>
      </c>
      <c r="Y13" s="29">
        <f>'2.測定データ貼付け用シート'!AN11</f>
        <v>17457</v>
      </c>
      <c r="Z13" s="33">
        <f>'2.測定データ貼付け用シート'!M11</f>
        <v>18216</v>
      </c>
      <c r="AA13" s="53">
        <f>'2.測定データ貼付け用シート'!AW11</f>
        <v>17874</v>
      </c>
      <c r="AB13" s="46">
        <f>'2.測定データ貼付け用シート'!W11</f>
        <v>17883</v>
      </c>
      <c r="AC13" s="29">
        <f>'2.測定データ貼付け用シート'!AM11</f>
        <v>17914</v>
      </c>
      <c r="AD13" s="33">
        <f>'2.測定データ貼付け用シート'!N11</f>
        <v>16409</v>
      </c>
      <c r="AE13" s="53">
        <f>'2.測定データ貼付け用シート'!AV11</f>
        <v>16481</v>
      </c>
      <c r="AF13" s="46">
        <f>'2.測定データ貼付け用シート'!X11</f>
        <v>16418</v>
      </c>
      <c r="AG13" s="29">
        <f>'2.測定データ貼付け用シート'!AL11</f>
        <v>16547</v>
      </c>
      <c r="AH13" s="33">
        <f>'2.測定データ貼付け用シート'!O11</f>
        <v>16510</v>
      </c>
      <c r="AI13" s="53">
        <f>'2.測定データ貼付け用シート'!AU11</f>
        <v>16252</v>
      </c>
      <c r="AJ13" s="46">
        <f>'2.測定データ貼付け用シート'!Y11</f>
        <v>16278</v>
      </c>
      <c r="AK13" s="29">
        <f>'2.測定データ貼付け用シート'!AK11</f>
        <v>16622</v>
      </c>
      <c r="AL13" s="33">
        <f>'2.測定データ貼付け用シート'!P11</f>
        <v>16553</v>
      </c>
      <c r="AM13" s="53">
        <f>'2.測定データ貼付け用シート'!AT11</f>
        <v>16518</v>
      </c>
      <c r="AN13" s="46">
        <f>'2.測定データ貼付け用シート'!Z11</f>
        <v>16723</v>
      </c>
      <c r="AO13" s="29">
        <f>'2.測定データ貼付け用シート'!AJ11</f>
        <v>16626</v>
      </c>
      <c r="AP13" s="33">
        <f>'2.測定データ貼付け用シート'!Q11</f>
        <v>16655</v>
      </c>
      <c r="AQ13" s="53">
        <f>'2.測定データ貼付け用シート'!AS11</f>
        <v>16353</v>
      </c>
      <c r="AR13" s="46">
        <f>'2.測定データ貼付け用シート'!AA11</f>
        <v>16608</v>
      </c>
      <c r="AS13" s="29">
        <f>'2.測定データ貼付け用シート'!AI11</f>
        <v>16659</v>
      </c>
      <c r="AT13" s="33">
        <f>'2.測定データ貼付け用シート'!R11</f>
        <v>16510</v>
      </c>
      <c r="AU13" s="53">
        <f>'2.測定データ貼付け用シート'!AR11</f>
        <v>16424</v>
      </c>
      <c r="AV13" s="46">
        <f>'2.測定データ貼付け用シート'!AB11</f>
        <v>16663</v>
      </c>
      <c r="AW13" s="29">
        <f>'2.測定データ貼付け用シート'!AH11</f>
        <v>16424</v>
      </c>
      <c r="AX13" s="33">
        <f>'2.測定データ貼付け用シート'!S11</f>
        <v>16558</v>
      </c>
      <c r="AY13" s="53">
        <f>'2.測定データ貼付け用シート'!AQ11</f>
        <v>16431</v>
      </c>
      <c r="AZ13" s="46">
        <f>'2.測定データ貼付け用シート'!AC11</f>
        <v>16427</v>
      </c>
      <c r="BA13" s="29">
        <f>'2.測定データ貼付け用シート'!AG11</f>
        <v>16384</v>
      </c>
      <c r="BB13" s="33">
        <f>'2.測定データ貼付け用シート'!T11</f>
        <v>16280</v>
      </c>
      <c r="BC13" s="53">
        <f>'2.測定データ貼付け用シート'!AP11</f>
        <v>16147</v>
      </c>
      <c r="BD13" s="46">
        <f>'2.測定データ貼付け用シート'!AD11</f>
        <v>16109</v>
      </c>
      <c r="BE13" s="29">
        <f>'2.測定データ貼付け用シート'!AF11</f>
        <v>16504</v>
      </c>
      <c r="BF13" s="33">
        <f>'2.測定データ貼付け用シート'!U11</f>
        <v>16574</v>
      </c>
      <c r="BG13" s="53">
        <f>'2.測定データ貼付け用シート'!AE11</f>
        <v>16149</v>
      </c>
      <c r="BH13" s="46">
        <f>'2.測定データ貼付け用シート'!AO11</f>
        <v>19276</v>
      </c>
      <c r="BI13" s="29">
        <f>'2.測定データ貼付け用シート'!AY11</f>
        <v>19190</v>
      </c>
    </row>
    <row r="14" spans="1:61" x14ac:dyDescent="0.15">
      <c r="A14" s="6">
        <v>14</v>
      </c>
      <c r="B14" s="26">
        <f>'2.測定データ貼付け用シート'!B12</f>
        <v>15022</v>
      </c>
      <c r="C14" s="27">
        <f>'2.測定データ貼付け用シート'!K12</f>
        <v>14466</v>
      </c>
      <c r="D14" s="28">
        <f>'2.測定データ貼付け用シート'!AZ12</f>
        <v>14420</v>
      </c>
      <c r="E14" s="29">
        <f>'2.測定データ貼付け用シート'!BI12</f>
        <v>14187</v>
      </c>
      <c r="F14" s="32">
        <f>'2.測定データ貼付け用シート'!F12</f>
        <v>18584</v>
      </c>
      <c r="G14" s="27">
        <f>'2.測定データ貼付け用シート'!G12</f>
        <v>18751</v>
      </c>
      <c r="H14" s="27">
        <f>'2.測定データ貼付け用シート'!BD12</f>
        <v>18485</v>
      </c>
      <c r="I14" s="27">
        <f>'2.測定データ貼付け用シート'!BE12</f>
        <v>18482</v>
      </c>
      <c r="J14" s="27">
        <f>'2.測定データ貼付け用シート'!E12</f>
        <v>19183</v>
      </c>
      <c r="K14" s="27">
        <f>'2.測定データ貼付け用シート'!H12</f>
        <v>19078</v>
      </c>
      <c r="L14" s="27">
        <f>'2.測定データ貼付け用シート'!BC12</f>
        <v>18885</v>
      </c>
      <c r="M14" s="27">
        <f>'2.測定データ貼付け用シート'!BF12</f>
        <v>19183</v>
      </c>
      <c r="N14" s="27">
        <f>'2.測定データ貼付け用シート'!D12</f>
        <v>19450</v>
      </c>
      <c r="O14" s="27">
        <f>'2.測定データ貼付け用シート'!I12</f>
        <v>19287</v>
      </c>
      <c r="P14" s="27">
        <f>'2.測定データ貼付け用シート'!BB12</f>
        <v>18970</v>
      </c>
      <c r="Q14" s="27">
        <f>'2.測定データ貼付け用シート'!BG12</f>
        <v>19126</v>
      </c>
      <c r="R14" s="27">
        <f>'2.測定データ貼付け用シート'!C12</f>
        <v>19119</v>
      </c>
      <c r="S14" s="27">
        <f>'2.測定データ貼付け用シート'!J12</f>
        <v>19014</v>
      </c>
      <c r="T14" s="27">
        <f>'2.測定データ貼付け用シート'!BA12</f>
        <v>19063</v>
      </c>
      <c r="U14" s="243">
        <f>'2.測定データ貼付け用シート'!BH12</f>
        <v>19116</v>
      </c>
      <c r="V14" s="33">
        <f>'2.測定データ貼付け用シート'!L12</f>
        <v>17550</v>
      </c>
      <c r="W14" s="53">
        <f>'2.測定データ貼付け用シート'!AX12</f>
        <v>17269</v>
      </c>
      <c r="X14" s="46">
        <f>'2.測定データ貼付け用シート'!V12</f>
        <v>17082</v>
      </c>
      <c r="Y14" s="29">
        <f>'2.測定データ貼付け用シート'!AN12</f>
        <v>16843</v>
      </c>
      <c r="Z14" s="33">
        <f>'2.測定データ貼付け用シート'!M12</f>
        <v>17827</v>
      </c>
      <c r="AA14" s="53">
        <f>'2.測定データ貼付け用シート'!AW12</f>
        <v>17492</v>
      </c>
      <c r="AB14" s="46">
        <f>'2.測定データ貼付け用シート'!W12</f>
        <v>17363</v>
      </c>
      <c r="AC14" s="29">
        <f>'2.測定データ貼付け用シート'!AM12</f>
        <v>17399</v>
      </c>
      <c r="AD14" s="33">
        <f>'2.測定データ貼付け用シート'!N12</f>
        <v>15410</v>
      </c>
      <c r="AE14" s="53">
        <f>'2.測定データ貼付け用シート'!AV12</f>
        <v>15560</v>
      </c>
      <c r="AF14" s="46">
        <f>'2.測定データ貼付け用シート'!X12</f>
        <v>15516</v>
      </c>
      <c r="AG14" s="29">
        <f>'2.測定データ貼付け用シート'!AL12</f>
        <v>15590</v>
      </c>
      <c r="AH14" s="33">
        <f>'2.測定データ貼付け用シート'!O12</f>
        <v>15498</v>
      </c>
      <c r="AI14" s="53">
        <f>'2.測定データ貼付け用シート'!AU12</f>
        <v>15271</v>
      </c>
      <c r="AJ14" s="46">
        <f>'2.測定データ貼付け用シート'!Y12</f>
        <v>15262</v>
      </c>
      <c r="AK14" s="29">
        <f>'2.測定データ貼付け用シート'!AK12</f>
        <v>15690</v>
      </c>
      <c r="AL14" s="33">
        <f>'2.測定データ貼付け用シート'!P12</f>
        <v>15651</v>
      </c>
      <c r="AM14" s="53">
        <f>'2.測定データ貼付け用シート'!AT12</f>
        <v>15555</v>
      </c>
      <c r="AN14" s="46">
        <f>'2.測定データ貼付け用シート'!Z12</f>
        <v>15802</v>
      </c>
      <c r="AO14" s="29">
        <f>'2.測定データ貼付け用シート'!AJ12</f>
        <v>15643</v>
      </c>
      <c r="AP14" s="33">
        <f>'2.測定データ貼付け用シート'!Q12</f>
        <v>15759</v>
      </c>
      <c r="AQ14" s="53">
        <f>'2.測定データ貼付け用シート'!AS12</f>
        <v>15415</v>
      </c>
      <c r="AR14" s="46">
        <f>'2.測定データ貼付け用シート'!AA12</f>
        <v>15664</v>
      </c>
      <c r="AS14" s="29">
        <f>'2.測定データ貼付け用シート'!AI12</f>
        <v>15739</v>
      </c>
      <c r="AT14" s="33">
        <f>'2.測定データ貼付け用シート'!R12</f>
        <v>15523</v>
      </c>
      <c r="AU14" s="53">
        <f>'2.測定データ貼付け用シート'!AR12</f>
        <v>15491</v>
      </c>
      <c r="AV14" s="46">
        <f>'2.測定データ貼付け用シート'!AB12</f>
        <v>15735</v>
      </c>
      <c r="AW14" s="29">
        <f>'2.測定データ貼付け用シート'!AH12</f>
        <v>15562</v>
      </c>
      <c r="AX14" s="33">
        <f>'2.測定データ貼付け用シート'!S12</f>
        <v>15646</v>
      </c>
      <c r="AY14" s="53">
        <f>'2.測定データ貼付け用シート'!AQ12</f>
        <v>15468</v>
      </c>
      <c r="AZ14" s="46">
        <f>'2.測定データ貼付け用シート'!AC12</f>
        <v>15513</v>
      </c>
      <c r="BA14" s="29">
        <f>'2.測定データ貼付け用シート'!AG12</f>
        <v>15464</v>
      </c>
      <c r="BB14" s="33">
        <f>'2.測定データ貼付け用シート'!T12</f>
        <v>15341</v>
      </c>
      <c r="BC14" s="53">
        <f>'2.測定データ貼付け用シート'!AP12</f>
        <v>15225</v>
      </c>
      <c r="BD14" s="46">
        <f>'2.測定データ貼付け用シート'!AD12</f>
        <v>15186</v>
      </c>
      <c r="BE14" s="29">
        <f>'2.測定データ貼付け用シート'!AF12</f>
        <v>15555</v>
      </c>
      <c r="BF14" s="33">
        <f>'2.測定データ貼付け用シート'!U12</f>
        <v>15637</v>
      </c>
      <c r="BG14" s="53">
        <f>'2.測定データ貼付け用シート'!AE12</f>
        <v>15164</v>
      </c>
      <c r="BH14" s="46">
        <f>'2.測定データ貼付け用シート'!AO12</f>
        <v>19292</v>
      </c>
      <c r="BI14" s="29">
        <f>'2.測定データ貼付け用シート'!AY12</f>
        <v>19152</v>
      </c>
    </row>
    <row r="15" spans="1:61" x14ac:dyDescent="0.15">
      <c r="A15" s="6">
        <v>16</v>
      </c>
      <c r="B15" s="26">
        <f>'2.測定データ貼付け用シート'!B13</f>
        <v>13990</v>
      </c>
      <c r="C15" s="27">
        <f>'2.測定データ貼付け用シート'!K13</f>
        <v>13369</v>
      </c>
      <c r="D15" s="28">
        <f>'2.測定データ貼付け用シート'!AZ13</f>
        <v>13333</v>
      </c>
      <c r="E15" s="29">
        <f>'2.測定データ貼付け用シート'!BI13</f>
        <v>13126</v>
      </c>
      <c r="F15" s="32">
        <f>'2.測定データ貼付け用シート'!F13</f>
        <v>18050</v>
      </c>
      <c r="G15" s="27">
        <f>'2.測定データ貼付け用シート'!G13</f>
        <v>18207</v>
      </c>
      <c r="H15" s="27">
        <f>'2.測定データ貼付け用シート'!BD13</f>
        <v>17837</v>
      </c>
      <c r="I15" s="27">
        <f>'2.測定データ貼付け用シート'!BE13</f>
        <v>17935</v>
      </c>
      <c r="J15" s="27">
        <f>'2.測定データ貼付け用シート'!E13</f>
        <v>19189</v>
      </c>
      <c r="K15" s="27">
        <f>'2.測定データ貼付け用シート'!H13</f>
        <v>19085</v>
      </c>
      <c r="L15" s="27">
        <f>'2.測定データ貼付け用シート'!BC13</f>
        <v>18848</v>
      </c>
      <c r="M15" s="27">
        <f>'2.測定データ貼付け用シート'!BF13</f>
        <v>19183</v>
      </c>
      <c r="N15" s="27">
        <f>'2.測定データ貼付け用シート'!D13</f>
        <v>19444</v>
      </c>
      <c r="O15" s="27">
        <f>'2.測定データ貼付け用シート'!I13</f>
        <v>19294</v>
      </c>
      <c r="P15" s="27">
        <f>'2.測定データ貼付け用シート'!BB13</f>
        <v>18980</v>
      </c>
      <c r="Q15" s="27">
        <f>'2.測定データ貼付け用シート'!BG13</f>
        <v>19088</v>
      </c>
      <c r="R15" s="27">
        <f>'2.測定データ貼付け用シート'!C13</f>
        <v>19131</v>
      </c>
      <c r="S15" s="27">
        <f>'2.測定データ貼付け用シート'!J13</f>
        <v>19010</v>
      </c>
      <c r="T15" s="27">
        <f>'2.測定データ貼付け用シート'!BA13</f>
        <v>19038</v>
      </c>
      <c r="U15" s="243">
        <f>'2.測定データ貼付け用シート'!BH13</f>
        <v>19095</v>
      </c>
      <c r="V15" s="33">
        <f>'2.測定データ貼付け用シート'!L13</f>
        <v>17072</v>
      </c>
      <c r="W15" s="53">
        <f>'2.測定データ貼付け用シート'!AX13</f>
        <v>16819</v>
      </c>
      <c r="X15" s="46">
        <f>'2.測定データ貼付け用シート'!V13</f>
        <v>16395</v>
      </c>
      <c r="Y15" s="29">
        <f>'2.測定データ貼付け用シート'!AN13</f>
        <v>16203</v>
      </c>
      <c r="Z15" s="33">
        <f>'2.測定データ貼付け用シート'!M13</f>
        <v>17339</v>
      </c>
      <c r="AA15" s="53">
        <f>'2.測定データ貼付け用シート'!AW13</f>
        <v>17050</v>
      </c>
      <c r="AB15" s="46">
        <f>'2.測定データ貼付け用シート'!W13</f>
        <v>16760</v>
      </c>
      <c r="AC15" s="29">
        <f>'2.測定データ貼付け用シート'!AM13</f>
        <v>16781</v>
      </c>
      <c r="AD15" s="33">
        <f>'2.測定データ貼付け用シート'!N13</f>
        <v>14390</v>
      </c>
      <c r="AE15" s="53">
        <f>'2.測定データ貼付け用シート'!AV13</f>
        <v>14547</v>
      </c>
      <c r="AF15" s="46">
        <f>'2.測定データ貼付け用シート'!X13</f>
        <v>14504</v>
      </c>
      <c r="AG15" s="29">
        <f>'2.測定データ貼付け用シート'!AL13</f>
        <v>14557</v>
      </c>
      <c r="AH15" s="33">
        <f>'2.測定データ貼付け用シート'!O13</f>
        <v>14498</v>
      </c>
      <c r="AI15" s="53">
        <f>'2.測定データ貼付け用シート'!AU13</f>
        <v>14246</v>
      </c>
      <c r="AJ15" s="46">
        <f>'2.測定データ貼付け用シート'!Y13</f>
        <v>14232</v>
      </c>
      <c r="AK15" s="29">
        <f>'2.測定データ貼付け用シート'!AK13</f>
        <v>14658</v>
      </c>
      <c r="AL15" s="33">
        <f>'2.測定データ貼付け用シート'!P13</f>
        <v>14653</v>
      </c>
      <c r="AM15" s="53">
        <f>'2.測定データ貼付け用シート'!AT13</f>
        <v>14518</v>
      </c>
      <c r="AN15" s="46">
        <f>'2.測定データ貼付け用シート'!Z13</f>
        <v>14759</v>
      </c>
      <c r="AO15" s="29">
        <f>'2.測定データ貼付け用シート'!AJ13</f>
        <v>14616</v>
      </c>
      <c r="AP15" s="33">
        <f>'2.測定データ貼付け用シート'!Q13</f>
        <v>14728</v>
      </c>
      <c r="AQ15" s="53">
        <f>'2.測定データ貼付け用シート'!AS13</f>
        <v>14335</v>
      </c>
      <c r="AR15" s="46">
        <f>'2.測定データ貼付け用シート'!AA13</f>
        <v>14632</v>
      </c>
      <c r="AS15" s="29">
        <f>'2.測定データ貼付け用シート'!AI13</f>
        <v>14713</v>
      </c>
      <c r="AT15" s="33">
        <f>'2.測定データ貼付け用シート'!R13</f>
        <v>14488</v>
      </c>
      <c r="AU15" s="53">
        <f>'2.測定データ貼付け用シート'!AR13</f>
        <v>14532</v>
      </c>
      <c r="AV15" s="46">
        <f>'2.測定データ貼付け用シート'!AB13</f>
        <v>14763</v>
      </c>
      <c r="AW15" s="29">
        <f>'2.測定データ貼付け用シート'!AH13</f>
        <v>14506</v>
      </c>
      <c r="AX15" s="33">
        <f>'2.測定データ貼付け用シート'!S13</f>
        <v>14609</v>
      </c>
      <c r="AY15" s="53">
        <f>'2.測定データ貼付け用シート'!AQ13</f>
        <v>14471</v>
      </c>
      <c r="AZ15" s="46">
        <f>'2.測定データ貼付け用シート'!AC13</f>
        <v>14472</v>
      </c>
      <c r="BA15" s="29">
        <f>'2.測定データ貼付け用シート'!AG13</f>
        <v>14431</v>
      </c>
      <c r="BB15" s="33">
        <f>'2.測定データ貼付け用シート'!T13</f>
        <v>14323</v>
      </c>
      <c r="BC15" s="53">
        <f>'2.測定データ貼付け用シート'!AP13</f>
        <v>14202</v>
      </c>
      <c r="BD15" s="46">
        <f>'2.測定データ貼付け用シート'!AD13</f>
        <v>14155</v>
      </c>
      <c r="BE15" s="29">
        <f>'2.測定データ貼付け用シート'!AF13</f>
        <v>14551</v>
      </c>
      <c r="BF15" s="33">
        <f>'2.測定データ貼付け用シート'!U13</f>
        <v>14630</v>
      </c>
      <c r="BG15" s="53">
        <f>'2.測定データ貼付け用シート'!AE13</f>
        <v>14163</v>
      </c>
      <c r="BH15" s="46">
        <f>'2.測定データ貼付け用シート'!AO13</f>
        <v>19238</v>
      </c>
      <c r="BI15" s="29">
        <f>'2.測定データ貼付け用シート'!AY13</f>
        <v>19075</v>
      </c>
    </row>
    <row r="16" spans="1:61" x14ac:dyDescent="0.15">
      <c r="A16" s="6">
        <v>18</v>
      </c>
      <c r="B16" s="26">
        <f>'2.測定データ貼付け用シート'!B14</f>
        <v>12924</v>
      </c>
      <c r="C16" s="27">
        <f>'2.測定データ貼付け用シート'!K14</f>
        <v>12204</v>
      </c>
      <c r="D16" s="28">
        <f>'2.測定データ貼付け用シート'!AZ14</f>
        <v>12311</v>
      </c>
      <c r="E16" s="29">
        <f>'2.測定データ貼付け用シート'!BI14</f>
        <v>12022</v>
      </c>
      <c r="F16" s="32">
        <f>'2.測定データ貼付け用シート'!F14</f>
        <v>17293</v>
      </c>
      <c r="G16" s="27">
        <f>'2.測定データ貼付け用シート'!G14</f>
        <v>17476</v>
      </c>
      <c r="H16" s="27">
        <f>'2.測定データ貼付け用シート'!BD14</f>
        <v>17069</v>
      </c>
      <c r="I16" s="27">
        <f>'2.測定データ貼付け用シート'!BE14</f>
        <v>17180</v>
      </c>
      <c r="J16" s="27">
        <f>'2.測定データ貼付け用シート'!E14</f>
        <v>19113</v>
      </c>
      <c r="K16" s="27">
        <f>'2.測定データ貼付け用シート'!H14</f>
        <v>18961</v>
      </c>
      <c r="L16" s="27">
        <f>'2.測定データ貼付け用シート'!BC14</f>
        <v>18811</v>
      </c>
      <c r="M16" s="27">
        <f>'2.測定データ貼付け用シート'!BF14</f>
        <v>19047</v>
      </c>
      <c r="N16" s="27">
        <f>'2.測定データ貼付け用シート'!D14</f>
        <v>19401</v>
      </c>
      <c r="O16" s="27">
        <f>'2.測定データ貼付け用シート'!I14</f>
        <v>19257</v>
      </c>
      <c r="P16" s="27">
        <f>'2.測定データ貼付け用シート'!BB14</f>
        <v>18904</v>
      </c>
      <c r="Q16" s="27">
        <f>'2.測定データ貼付け用シート'!BG14</f>
        <v>19094</v>
      </c>
      <c r="R16" s="27">
        <f>'2.測定データ貼付け用シート'!C14</f>
        <v>19129</v>
      </c>
      <c r="S16" s="27">
        <f>'2.測定データ貼付け用シート'!J14</f>
        <v>19016</v>
      </c>
      <c r="T16" s="27">
        <f>'2.測定データ貼付け用シート'!BA14</f>
        <v>19043</v>
      </c>
      <c r="U16" s="243">
        <f>'2.測定データ貼付け用シート'!BH14</f>
        <v>19038</v>
      </c>
      <c r="V16" s="33">
        <f>'2.測定データ貼付け用シート'!L14</f>
        <v>16522</v>
      </c>
      <c r="W16" s="53">
        <f>'2.測定データ貼付け用シート'!AX14</f>
        <v>16276</v>
      </c>
      <c r="X16" s="46">
        <f>'2.測定データ貼付け用シート'!V14</f>
        <v>15775</v>
      </c>
      <c r="Y16" s="29">
        <f>'2.測定データ貼付け用シート'!AN14</f>
        <v>15530</v>
      </c>
      <c r="Z16" s="33">
        <f>'2.測定データ貼付け用シート'!M14</f>
        <v>16863</v>
      </c>
      <c r="AA16" s="53">
        <f>'2.測定データ貼付け用シート'!AW14</f>
        <v>16549</v>
      </c>
      <c r="AB16" s="46">
        <f>'2.測定データ貼付け用シート'!W14</f>
        <v>16114</v>
      </c>
      <c r="AC16" s="29">
        <f>'2.測定データ貼付け用シート'!AM14</f>
        <v>16153</v>
      </c>
      <c r="AD16" s="33">
        <f>'2.測定データ貼付け用シート'!N14</f>
        <v>13341</v>
      </c>
      <c r="AE16" s="53">
        <f>'2.測定データ貼付け用シート'!AV14</f>
        <v>13453</v>
      </c>
      <c r="AF16" s="46">
        <f>'2.測定データ貼付け用シート'!X14</f>
        <v>13424</v>
      </c>
      <c r="AG16" s="29">
        <f>'2.測定データ貼付け用シート'!AL14</f>
        <v>13457</v>
      </c>
      <c r="AH16" s="33">
        <f>'2.測定データ貼付け用シート'!O14</f>
        <v>13388</v>
      </c>
      <c r="AI16" s="53">
        <f>'2.測定データ貼付け用シート'!AU14</f>
        <v>13133</v>
      </c>
      <c r="AJ16" s="46">
        <f>'2.測定データ貼付け用シート'!Y14</f>
        <v>13086</v>
      </c>
      <c r="AK16" s="29">
        <f>'2.測定データ貼付け用シート'!AK14</f>
        <v>13534</v>
      </c>
      <c r="AL16" s="33">
        <f>'2.測定データ貼付け用シート'!P14</f>
        <v>13580</v>
      </c>
      <c r="AM16" s="53">
        <f>'2.測定データ貼付け用シート'!AT14</f>
        <v>13432</v>
      </c>
      <c r="AN16" s="46">
        <f>'2.測定データ貼付け用シート'!Z14</f>
        <v>13694</v>
      </c>
      <c r="AO16" s="29">
        <f>'2.測定データ貼付け用シート'!AJ14</f>
        <v>13494</v>
      </c>
      <c r="AP16" s="33">
        <f>'2.測定データ貼付け用シート'!Q14</f>
        <v>13670</v>
      </c>
      <c r="AQ16" s="53">
        <f>'2.測定データ貼付け用シート'!AS14</f>
        <v>13262</v>
      </c>
      <c r="AR16" s="46">
        <f>'2.測定データ貼付け用シート'!AA14</f>
        <v>13515</v>
      </c>
      <c r="AS16" s="29">
        <f>'2.測定データ貼付け用シート'!AI14</f>
        <v>13618</v>
      </c>
      <c r="AT16" s="33">
        <f>'2.測定データ貼付け用シート'!R14</f>
        <v>13338</v>
      </c>
      <c r="AU16" s="53">
        <f>'2.測定データ貼付け用シート'!AR14</f>
        <v>13528</v>
      </c>
      <c r="AV16" s="46">
        <f>'2.測定データ貼付け用シート'!AB14</f>
        <v>13689</v>
      </c>
      <c r="AW16" s="29">
        <f>'2.測定データ貼付け用シート'!AH14</f>
        <v>13472</v>
      </c>
      <c r="AX16" s="33">
        <f>'2.測定データ貼付け用シート'!S14</f>
        <v>13557</v>
      </c>
      <c r="AY16" s="53">
        <f>'2.測定データ貼付け用シート'!AQ14</f>
        <v>13387</v>
      </c>
      <c r="AZ16" s="46">
        <f>'2.測定データ貼付け用シート'!AC14</f>
        <v>13382</v>
      </c>
      <c r="BA16" s="29">
        <f>'2.測定データ貼付け用シート'!AG14</f>
        <v>13390</v>
      </c>
      <c r="BB16" s="33">
        <f>'2.測定データ貼付け用シート'!T14</f>
        <v>13237</v>
      </c>
      <c r="BC16" s="53">
        <f>'2.測定データ貼付け用シート'!AP14</f>
        <v>13092</v>
      </c>
      <c r="BD16" s="46">
        <f>'2.測定データ貼付け用シート'!AD14</f>
        <v>13077</v>
      </c>
      <c r="BE16" s="29">
        <f>'2.測定データ貼付け用シート'!AF14</f>
        <v>13468</v>
      </c>
      <c r="BF16" s="33">
        <f>'2.測定データ貼付け用シート'!U14</f>
        <v>13565</v>
      </c>
      <c r="BG16" s="53">
        <f>'2.測定データ貼付け用シート'!AE14</f>
        <v>13010</v>
      </c>
      <c r="BH16" s="46">
        <f>'2.測定データ貼付け用シート'!AO14</f>
        <v>19270</v>
      </c>
      <c r="BI16" s="29">
        <f>'2.測定データ貼付け用シート'!AY14</f>
        <v>19016</v>
      </c>
    </row>
    <row r="17" spans="1:61" x14ac:dyDescent="0.15">
      <c r="A17" s="6">
        <v>20</v>
      </c>
      <c r="B17" s="26">
        <f>'2.測定データ貼付け用シート'!B15</f>
        <v>11848</v>
      </c>
      <c r="C17" s="27">
        <f>'2.測定データ貼付け用シート'!K15</f>
        <v>11035</v>
      </c>
      <c r="D17" s="28">
        <f>'2.測定データ貼付け用シート'!AZ15</f>
        <v>11156</v>
      </c>
      <c r="E17" s="29">
        <f>'2.測定データ貼付け用シート'!BI15</f>
        <v>10896</v>
      </c>
      <c r="F17" s="32">
        <f>'2.測定データ貼付け用シート'!F15</f>
        <v>16378</v>
      </c>
      <c r="G17" s="27">
        <f>'2.測定データ貼付け用シート'!G15</f>
        <v>16584</v>
      </c>
      <c r="H17" s="27">
        <f>'2.測定データ貼付け用シート'!BD15</f>
        <v>16159</v>
      </c>
      <c r="I17" s="27">
        <f>'2.測定データ貼付け用シート'!BE15</f>
        <v>16248</v>
      </c>
      <c r="J17" s="27">
        <f>'2.測定データ貼付け用シート'!E15</f>
        <v>18929</v>
      </c>
      <c r="K17" s="27">
        <f>'2.測定データ貼付け用シート'!H15</f>
        <v>18829</v>
      </c>
      <c r="L17" s="27">
        <f>'2.測定データ貼付け用シート'!BC15</f>
        <v>18599</v>
      </c>
      <c r="M17" s="27">
        <f>'2.測定データ貼付け用シート'!BF15</f>
        <v>18852</v>
      </c>
      <c r="N17" s="27">
        <f>'2.測定データ貼付け用シート'!D15</f>
        <v>19416</v>
      </c>
      <c r="O17" s="27">
        <f>'2.測定データ貼付け用シート'!I15</f>
        <v>19240</v>
      </c>
      <c r="P17" s="27">
        <f>'2.測定データ貼付け用シート'!BB15</f>
        <v>18966</v>
      </c>
      <c r="Q17" s="27">
        <f>'2.測定データ貼付け用シート'!BG15</f>
        <v>19059</v>
      </c>
      <c r="R17" s="27">
        <f>'2.測定データ貼付け用シート'!C15</f>
        <v>19105</v>
      </c>
      <c r="S17" s="27">
        <f>'2.測定データ貼付け用シート'!J15</f>
        <v>18927</v>
      </c>
      <c r="T17" s="27">
        <f>'2.測定データ貼付け用シート'!BA15</f>
        <v>19018</v>
      </c>
      <c r="U17" s="243">
        <f>'2.測定データ貼付け用シート'!BH15</f>
        <v>19072</v>
      </c>
      <c r="V17" s="33">
        <f>'2.測定データ貼付け用シート'!L15</f>
        <v>15969</v>
      </c>
      <c r="W17" s="53">
        <f>'2.測定データ貼付け用シート'!AX15</f>
        <v>15689</v>
      </c>
      <c r="X17" s="46">
        <f>'2.測定データ貼付け用シート'!V15</f>
        <v>15070</v>
      </c>
      <c r="Y17" s="29">
        <f>'2.測定データ貼付け用シート'!AN15</f>
        <v>14859</v>
      </c>
      <c r="Z17" s="33">
        <f>'2.測定データ貼付け用シート'!M15</f>
        <v>16344</v>
      </c>
      <c r="AA17" s="53">
        <f>'2.測定データ貼付け用シート'!AW15</f>
        <v>15998</v>
      </c>
      <c r="AB17" s="46">
        <f>'2.測定データ貼付け用シート'!W15</f>
        <v>15372</v>
      </c>
      <c r="AC17" s="29">
        <f>'2.測定データ貼付け用シート'!AM15</f>
        <v>15517</v>
      </c>
      <c r="AD17" s="33">
        <f>'2.測定データ貼付け用シート'!N15</f>
        <v>12214</v>
      </c>
      <c r="AE17" s="53">
        <f>'2.測定データ貼付け用シート'!AV15</f>
        <v>12291</v>
      </c>
      <c r="AF17" s="46">
        <f>'2.測定データ貼付け用シート'!X15</f>
        <v>12274</v>
      </c>
      <c r="AG17" s="29">
        <f>'2.測定データ貼付け用シート'!AL15</f>
        <v>12295</v>
      </c>
      <c r="AH17" s="33">
        <f>'2.測定データ貼付け用シート'!O15</f>
        <v>12253</v>
      </c>
      <c r="AI17" s="53">
        <f>'2.測定データ貼付け用シート'!AU15</f>
        <v>12023</v>
      </c>
      <c r="AJ17" s="46">
        <f>'2.測定データ貼付け用シート'!Y15</f>
        <v>11947</v>
      </c>
      <c r="AK17" s="29">
        <f>'2.測定データ貼付け用シート'!AK15</f>
        <v>12380</v>
      </c>
      <c r="AL17" s="33">
        <f>'2.測定データ貼付け用シート'!P15</f>
        <v>12489</v>
      </c>
      <c r="AM17" s="53">
        <f>'2.測定データ貼付け用シート'!AT15</f>
        <v>12361</v>
      </c>
      <c r="AN17" s="46">
        <f>'2.測定データ貼付け用シート'!Z15</f>
        <v>12572</v>
      </c>
      <c r="AO17" s="29">
        <f>'2.測定データ貼付け用シート'!AJ15</f>
        <v>12354</v>
      </c>
      <c r="AP17" s="33">
        <f>'2.測定データ貼付け用シート'!Q15</f>
        <v>12554</v>
      </c>
      <c r="AQ17" s="53">
        <f>'2.測定データ貼付け用シート'!AS15</f>
        <v>12145</v>
      </c>
      <c r="AR17" s="46">
        <f>'2.測定データ貼付け用シート'!AA15</f>
        <v>12418</v>
      </c>
      <c r="AS17" s="29">
        <f>'2.測定データ貼付け用シート'!AI15</f>
        <v>12505</v>
      </c>
      <c r="AT17" s="33">
        <f>'2.測定データ貼付け用シート'!R15</f>
        <v>12205</v>
      </c>
      <c r="AU17" s="53">
        <f>'2.測定データ貼付け用シート'!AR15</f>
        <v>12394</v>
      </c>
      <c r="AV17" s="46">
        <f>'2.測定データ貼付け用シート'!AB15</f>
        <v>12564</v>
      </c>
      <c r="AW17" s="29">
        <f>'2.測定データ貼付け用シート'!AH15</f>
        <v>12384</v>
      </c>
      <c r="AX17" s="33">
        <f>'2.測定データ貼付け用シート'!S15</f>
        <v>12489</v>
      </c>
      <c r="AY17" s="53">
        <f>'2.測定データ貼付け用シート'!AQ15</f>
        <v>12281</v>
      </c>
      <c r="AZ17" s="46">
        <f>'2.測定データ貼付け用シート'!AC15</f>
        <v>12270</v>
      </c>
      <c r="BA17" s="29">
        <f>'2.測定データ貼付け用シート'!AG15</f>
        <v>12329</v>
      </c>
      <c r="BB17" s="33">
        <f>'2.測定データ貼付け用シート'!T15</f>
        <v>12122</v>
      </c>
      <c r="BC17" s="53">
        <f>'2.測定データ貼付け用シート'!AP15</f>
        <v>11966</v>
      </c>
      <c r="BD17" s="46">
        <f>'2.測定データ貼付け用シート'!AD15</f>
        <v>11958</v>
      </c>
      <c r="BE17" s="29">
        <f>'2.測定データ貼付け用シート'!AF15</f>
        <v>12382</v>
      </c>
      <c r="BF17" s="33">
        <f>'2.測定データ貼付け用シート'!U15</f>
        <v>12376</v>
      </c>
      <c r="BG17" s="53">
        <f>'2.測定データ貼付け用シート'!AE15</f>
        <v>11919</v>
      </c>
      <c r="BH17" s="46">
        <f>'2.測定データ貼付け用シート'!AO15</f>
        <v>19276</v>
      </c>
      <c r="BI17" s="29">
        <f>'2.測定データ貼付け用シート'!AY15</f>
        <v>18720</v>
      </c>
    </row>
    <row r="18" spans="1:61" x14ac:dyDescent="0.15">
      <c r="A18" s="6">
        <v>22</v>
      </c>
      <c r="B18" s="26">
        <f>'2.測定データ貼付け用シート'!B16</f>
        <v>10747</v>
      </c>
      <c r="C18" s="27">
        <f>'2.測定データ貼付け用シート'!K16</f>
        <v>9891</v>
      </c>
      <c r="D18" s="28">
        <f>'2.測定データ貼付け用シート'!AZ16</f>
        <v>10088</v>
      </c>
      <c r="E18" s="29">
        <f>'2.測定データ貼付け用シート'!BI16</f>
        <v>9780</v>
      </c>
      <c r="F18" s="32">
        <f>'2.測定データ貼付け用シート'!F16</f>
        <v>15289</v>
      </c>
      <c r="G18" s="27">
        <f>'2.測定データ貼付け用シート'!G16</f>
        <v>15516</v>
      </c>
      <c r="H18" s="27">
        <f>'2.測定データ貼付け用シート'!BD16</f>
        <v>15139</v>
      </c>
      <c r="I18" s="27">
        <f>'2.測定データ貼付け用シート'!BE16</f>
        <v>15187</v>
      </c>
      <c r="J18" s="27">
        <f>'2.測定データ貼付け用シート'!E16</f>
        <v>18443</v>
      </c>
      <c r="K18" s="27">
        <f>'2.測定データ貼付け用シート'!H16</f>
        <v>18303</v>
      </c>
      <c r="L18" s="27">
        <f>'2.測定データ貼付け用シート'!BC16</f>
        <v>18013</v>
      </c>
      <c r="M18" s="27">
        <f>'2.測定データ貼付け用シート'!BF16</f>
        <v>18309</v>
      </c>
      <c r="N18" s="27">
        <f>'2.測定データ貼付け用シート'!D16</f>
        <v>19358</v>
      </c>
      <c r="O18" s="27">
        <f>'2.測定データ貼付け用シート'!I16</f>
        <v>19257</v>
      </c>
      <c r="P18" s="27">
        <f>'2.測定データ貼付け用シート'!BB16</f>
        <v>18949</v>
      </c>
      <c r="Q18" s="27">
        <f>'2.測定データ貼付け用シート'!BG16</f>
        <v>19083</v>
      </c>
      <c r="R18" s="27">
        <f>'2.測定データ貼付け用シート'!C16</f>
        <v>19123</v>
      </c>
      <c r="S18" s="27">
        <f>'2.測定データ貼付け用シート'!J16</f>
        <v>18988</v>
      </c>
      <c r="T18" s="27">
        <f>'2.測定データ貼付け用シート'!BA16</f>
        <v>19021</v>
      </c>
      <c r="U18" s="243">
        <f>'2.測定データ貼付け用シート'!BH16</f>
        <v>19055</v>
      </c>
      <c r="V18" s="33">
        <f>'2.測定データ貼付け用シート'!L16</f>
        <v>15372</v>
      </c>
      <c r="W18" s="53">
        <f>'2.測定データ貼付け用シート'!AX16</f>
        <v>15118</v>
      </c>
      <c r="X18" s="46">
        <f>'2.測定データ貼付け用シート'!V16</f>
        <v>14383</v>
      </c>
      <c r="Y18" s="29">
        <f>'2.測定データ貼付け用シート'!AN16</f>
        <v>14125</v>
      </c>
      <c r="Z18" s="33">
        <f>'2.測定データ貼付け用シート'!M16</f>
        <v>15763</v>
      </c>
      <c r="AA18" s="53">
        <f>'2.測定データ貼付け用シート'!AW16</f>
        <v>15409</v>
      </c>
      <c r="AB18" s="46">
        <f>'2.測定データ貼付け用シート'!W16</f>
        <v>14677</v>
      </c>
      <c r="AC18" s="29">
        <f>'2.測定データ貼付け用シート'!AM16</f>
        <v>14829</v>
      </c>
      <c r="AD18" s="33">
        <f>'2.測定データ貼付け用シート'!N16</f>
        <v>11077</v>
      </c>
      <c r="AE18" s="53">
        <f>'2.測定データ貼付け用シート'!AV16</f>
        <v>11181</v>
      </c>
      <c r="AF18" s="46">
        <f>'2.測定データ貼付け用シート'!X16</f>
        <v>11160</v>
      </c>
      <c r="AG18" s="29">
        <f>'2.測定データ貼付け用シート'!AL16</f>
        <v>11170</v>
      </c>
      <c r="AH18" s="33">
        <f>'2.測定データ貼付け用シート'!O16</f>
        <v>11094</v>
      </c>
      <c r="AI18" s="53">
        <f>'2.測定データ貼付け用シート'!AU16</f>
        <v>10904</v>
      </c>
      <c r="AJ18" s="46">
        <f>'2.測定データ貼付け用シート'!Y16</f>
        <v>10803</v>
      </c>
      <c r="AK18" s="29">
        <f>'2.測定データ貼付け用シート'!AK16</f>
        <v>11244</v>
      </c>
      <c r="AL18" s="33">
        <f>'2.測定データ貼付け用シート'!P16</f>
        <v>11339</v>
      </c>
      <c r="AM18" s="53">
        <f>'2.測定データ貼付け用シート'!AT16</f>
        <v>11226</v>
      </c>
      <c r="AN18" s="46">
        <f>'2.測定データ貼付け用シート'!Z16</f>
        <v>11427</v>
      </c>
      <c r="AO18" s="29">
        <f>'2.測定データ貼付け用シート'!AJ16</f>
        <v>11189</v>
      </c>
      <c r="AP18" s="33">
        <f>'2.測定データ貼付け用シート'!Q16</f>
        <v>11456</v>
      </c>
      <c r="AQ18" s="53">
        <f>'2.測定データ貼付け用シート'!AS16</f>
        <v>11024</v>
      </c>
      <c r="AR18" s="46">
        <f>'2.測定データ貼付け用シート'!AA16</f>
        <v>11302</v>
      </c>
      <c r="AS18" s="29">
        <f>'2.測定データ貼付け用シート'!AI16</f>
        <v>11339</v>
      </c>
      <c r="AT18" s="33">
        <f>'2.測定データ貼付け用シート'!R16</f>
        <v>11072</v>
      </c>
      <c r="AU18" s="53">
        <f>'2.測定データ貼付け用シート'!AR16</f>
        <v>11337</v>
      </c>
      <c r="AV18" s="46">
        <f>'2.測定データ貼付け用シート'!AB16</f>
        <v>11451</v>
      </c>
      <c r="AW18" s="29">
        <f>'2.測定データ貼付け用シート'!AH16</f>
        <v>11297</v>
      </c>
      <c r="AX18" s="33">
        <f>'2.測定データ貼付け用シート'!S16</f>
        <v>11357</v>
      </c>
      <c r="AY18" s="53">
        <f>'2.測定データ貼付け用シート'!AQ16</f>
        <v>11131</v>
      </c>
      <c r="AZ18" s="46">
        <f>'2.測定データ貼付け用シート'!AC16</f>
        <v>11130</v>
      </c>
      <c r="BA18" s="29">
        <f>'2.測定データ貼付け用シート'!AG16</f>
        <v>11228</v>
      </c>
      <c r="BB18" s="33">
        <f>'2.測定データ貼付け用シート'!T16</f>
        <v>10963</v>
      </c>
      <c r="BC18" s="53">
        <f>'2.測定データ貼付け用シート'!AP16</f>
        <v>10869</v>
      </c>
      <c r="BD18" s="46">
        <f>'2.測定データ貼付け用シート'!AD16</f>
        <v>10771</v>
      </c>
      <c r="BE18" s="29">
        <f>'2.測定データ貼付け用シート'!AF16</f>
        <v>11271</v>
      </c>
      <c r="BF18" s="33">
        <f>'2.測定データ貼付け用シート'!U16</f>
        <v>11241</v>
      </c>
      <c r="BG18" s="53">
        <f>'2.測定データ貼付け用シート'!AE16</f>
        <v>10744</v>
      </c>
      <c r="BH18" s="46">
        <f>'2.測定データ貼付け用シート'!AO16</f>
        <v>19280</v>
      </c>
      <c r="BI18" s="29">
        <f>'2.測定データ貼付け用シート'!AY16</f>
        <v>18114</v>
      </c>
    </row>
    <row r="19" spans="1:61" x14ac:dyDescent="0.15">
      <c r="A19" s="6">
        <v>24</v>
      </c>
      <c r="B19" s="26">
        <f>'2.測定データ貼付け用シート'!B17</f>
        <v>9660</v>
      </c>
      <c r="C19" s="27">
        <f>'2.測定データ貼付け用シート'!K17</f>
        <v>8811</v>
      </c>
      <c r="D19" s="28">
        <f>'2.測定データ貼付け用シート'!AZ17</f>
        <v>9048</v>
      </c>
      <c r="E19" s="29">
        <f>'2.測定データ貼付け用シート'!BI17</f>
        <v>8687</v>
      </c>
      <c r="F19" s="32">
        <f>'2.測定データ貼付け用シート'!F17</f>
        <v>14206</v>
      </c>
      <c r="G19" s="27">
        <f>'2.測定データ貼付け用シート'!G17</f>
        <v>14426</v>
      </c>
      <c r="H19" s="27">
        <f>'2.測定データ貼付け用シート'!BD17</f>
        <v>14028</v>
      </c>
      <c r="I19" s="27">
        <f>'2.測定データ貼付け用シート'!BE17</f>
        <v>14184</v>
      </c>
      <c r="J19" s="27">
        <f>'2.測定データ貼付け用シート'!E17</f>
        <v>17720</v>
      </c>
      <c r="K19" s="27">
        <f>'2.測定データ貼付け用シート'!H17</f>
        <v>17529</v>
      </c>
      <c r="L19" s="27">
        <f>'2.測定データ貼付け用シート'!BC17</f>
        <v>17280</v>
      </c>
      <c r="M19" s="27">
        <f>'2.測定データ貼付け用シート'!BF17</f>
        <v>17514</v>
      </c>
      <c r="N19" s="27">
        <f>'2.測定データ貼付け用シート'!D17</f>
        <v>19374</v>
      </c>
      <c r="O19" s="27">
        <f>'2.測定データ貼付け用シート'!I17</f>
        <v>19260</v>
      </c>
      <c r="P19" s="27">
        <f>'2.測定データ貼付け用シート'!BB17</f>
        <v>18942</v>
      </c>
      <c r="Q19" s="27">
        <f>'2.測定データ貼付け用シート'!BG17</f>
        <v>19084</v>
      </c>
      <c r="R19" s="27">
        <f>'2.測定データ貼付け用シート'!C17</f>
        <v>19132</v>
      </c>
      <c r="S19" s="27">
        <f>'2.測定データ貼付け用シート'!J17</f>
        <v>19003</v>
      </c>
      <c r="T19" s="27">
        <f>'2.測定データ貼付け用シート'!BA17</f>
        <v>19026</v>
      </c>
      <c r="U19" s="243">
        <f>'2.測定データ貼付け用シート'!BH17</f>
        <v>19011</v>
      </c>
      <c r="V19" s="33">
        <f>'2.測定データ貼付け用シート'!L17</f>
        <v>14774</v>
      </c>
      <c r="W19" s="53">
        <f>'2.測定データ貼付け用シート'!AX17</f>
        <v>14493</v>
      </c>
      <c r="X19" s="46">
        <f>'2.測定データ貼付け用シート'!V17</f>
        <v>13664</v>
      </c>
      <c r="Y19" s="29">
        <f>'2.測定データ貼付け用シート'!AN17</f>
        <v>13393</v>
      </c>
      <c r="Z19" s="33">
        <f>'2.測定データ貼付け用シート'!M17</f>
        <v>15133</v>
      </c>
      <c r="AA19" s="53">
        <f>'2.測定データ貼付け用シート'!AW17</f>
        <v>14852</v>
      </c>
      <c r="AB19" s="46">
        <f>'2.測定データ貼付け用シート'!W17</f>
        <v>13985</v>
      </c>
      <c r="AC19" s="29">
        <f>'2.測定データ貼付け用シート'!AM17</f>
        <v>14069</v>
      </c>
      <c r="AD19" s="33">
        <f>'2.測定データ貼付け用シート'!N17</f>
        <v>9968</v>
      </c>
      <c r="AE19" s="53">
        <f>'2.測定データ貼付け用シート'!AV17</f>
        <v>10073</v>
      </c>
      <c r="AF19" s="46">
        <f>'2.測定データ貼付け用シート'!X17</f>
        <v>10057</v>
      </c>
      <c r="AG19" s="29">
        <f>'2.測定データ貼付け用シート'!AL17</f>
        <v>10012</v>
      </c>
      <c r="AH19" s="33">
        <f>'2.測定データ貼付け用シート'!O17</f>
        <v>9956</v>
      </c>
      <c r="AI19" s="53">
        <f>'2.測定データ貼付け用シート'!AU17</f>
        <v>9779</v>
      </c>
      <c r="AJ19" s="46">
        <f>'2.測定データ貼付け用シート'!Y17</f>
        <v>9634</v>
      </c>
      <c r="AK19" s="29">
        <f>'2.測定データ貼付け用シート'!AK17</f>
        <v>10108</v>
      </c>
      <c r="AL19" s="33">
        <f>'2.測定データ貼付け用シート'!P17</f>
        <v>10256</v>
      </c>
      <c r="AM19" s="53">
        <f>'2.測定データ貼付け用シート'!AT17</f>
        <v>10100</v>
      </c>
      <c r="AN19" s="46">
        <f>'2.測定データ貼付け用シート'!Z17</f>
        <v>10293</v>
      </c>
      <c r="AO19" s="29">
        <f>'2.測定データ貼付け用シート'!AJ17</f>
        <v>10059</v>
      </c>
      <c r="AP19" s="33">
        <f>'2.測定データ貼付け用シート'!Q17</f>
        <v>10341</v>
      </c>
      <c r="AQ19" s="53">
        <f>'2.測定データ貼付け用シート'!AS17</f>
        <v>9900</v>
      </c>
      <c r="AR19" s="46">
        <f>'2.測定データ貼付け用シート'!AA17</f>
        <v>10151</v>
      </c>
      <c r="AS19" s="29">
        <f>'2.測定データ貼付け用シート'!AI17</f>
        <v>10197</v>
      </c>
      <c r="AT19" s="33">
        <f>'2.測定データ貼付け用シート'!R17</f>
        <v>9938</v>
      </c>
      <c r="AU19" s="53">
        <f>'2.測定データ貼付け用シート'!AR17</f>
        <v>10230</v>
      </c>
      <c r="AV19" s="46">
        <f>'2.測定データ貼付け用シート'!AB17</f>
        <v>10326</v>
      </c>
      <c r="AW19" s="29">
        <f>'2.測定データ貼付け用シート'!AH17</f>
        <v>10195</v>
      </c>
      <c r="AX19" s="33">
        <f>'2.測定データ貼付け用シート'!S17</f>
        <v>10244</v>
      </c>
      <c r="AY19" s="53">
        <f>'2.測定データ貼付け用シート'!AQ17</f>
        <v>10051</v>
      </c>
      <c r="AZ19" s="46">
        <f>'2.測定データ貼付け用シート'!AC17</f>
        <v>10014</v>
      </c>
      <c r="BA19" s="29">
        <f>'2.測定データ貼付け用シート'!AG17</f>
        <v>10128</v>
      </c>
      <c r="BB19" s="33">
        <f>'2.測定データ貼付け用シート'!T17</f>
        <v>9805</v>
      </c>
      <c r="BC19" s="53">
        <f>'2.測定データ貼付け用シート'!AP17</f>
        <v>9742</v>
      </c>
      <c r="BD19" s="46">
        <f>'2.測定データ貼付け用シート'!AD17</f>
        <v>9679</v>
      </c>
      <c r="BE19" s="29">
        <f>'2.測定データ貼付け用シート'!AF17</f>
        <v>10176</v>
      </c>
      <c r="BF19" s="33">
        <f>'2.測定データ貼付け用シート'!U17</f>
        <v>10137</v>
      </c>
      <c r="BG19" s="53">
        <f>'2.測定データ貼付け用シート'!AE17</f>
        <v>9637</v>
      </c>
      <c r="BH19" s="46">
        <f>'2.測定データ貼付け用シート'!AO17</f>
        <v>19218</v>
      </c>
      <c r="BI19" s="29">
        <f>'2.測定データ貼付け用シート'!AY17</f>
        <v>17167</v>
      </c>
    </row>
    <row r="20" spans="1:61" x14ac:dyDescent="0.15">
      <c r="A20" s="6">
        <v>26</v>
      </c>
      <c r="B20" s="26">
        <f>'2.測定データ貼付け用シート'!B18</f>
        <v>8591</v>
      </c>
      <c r="C20" s="27">
        <f>'2.測定データ貼付け用シート'!K18</f>
        <v>7746</v>
      </c>
      <c r="D20" s="28">
        <f>'2.測定データ貼付け用シート'!AZ18</f>
        <v>8057</v>
      </c>
      <c r="E20" s="29">
        <f>'2.測定データ貼付け用シート'!BI18</f>
        <v>7662</v>
      </c>
      <c r="F20" s="32">
        <f>'2.測定データ貼付け用シート'!F18</f>
        <v>13111</v>
      </c>
      <c r="G20" s="27">
        <f>'2.測定データ貼付け用シート'!G18</f>
        <v>13306</v>
      </c>
      <c r="H20" s="27">
        <f>'2.測定データ貼付け用シート'!BD18</f>
        <v>12968</v>
      </c>
      <c r="I20" s="27">
        <f>'2.測定データ貼付け用シート'!BE18</f>
        <v>13088</v>
      </c>
      <c r="J20" s="27">
        <f>'2.測定データ貼付け用シート'!E18</f>
        <v>16752</v>
      </c>
      <c r="K20" s="27">
        <f>'2.測定データ貼付け用シート'!H18</f>
        <v>16484</v>
      </c>
      <c r="L20" s="27">
        <f>'2.測定データ貼付け用シート'!BC18</f>
        <v>16284</v>
      </c>
      <c r="M20" s="27">
        <f>'2.測定データ貼付け用シート'!BF18</f>
        <v>16536</v>
      </c>
      <c r="N20" s="27">
        <f>'2.測定データ貼付け用シート'!D18</f>
        <v>19373</v>
      </c>
      <c r="O20" s="27">
        <f>'2.測定データ貼付け用シート'!I18</f>
        <v>19237</v>
      </c>
      <c r="P20" s="27">
        <f>'2.測定データ貼付け用シート'!BB18</f>
        <v>18884</v>
      </c>
      <c r="Q20" s="27">
        <f>'2.測定データ貼付け用シート'!BG18</f>
        <v>19056</v>
      </c>
      <c r="R20" s="27">
        <f>'2.測定データ貼付け用シート'!C18</f>
        <v>19095</v>
      </c>
      <c r="S20" s="27">
        <f>'2.測定データ貼付け用シート'!J18</f>
        <v>18973</v>
      </c>
      <c r="T20" s="27">
        <f>'2.測定データ貼付け用シート'!BA18</f>
        <v>18966</v>
      </c>
      <c r="U20" s="243">
        <f>'2.測定データ貼付け用シート'!BH18</f>
        <v>19034</v>
      </c>
      <c r="V20" s="33">
        <f>'2.測定データ貼付け用シート'!L18</f>
        <v>14135</v>
      </c>
      <c r="W20" s="53">
        <f>'2.測定データ貼付け用シート'!AX18</f>
        <v>13906</v>
      </c>
      <c r="X20" s="46">
        <f>'2.測定データ貼付け用シート'!V18</f>
        <v>12966</v>
      </c>
      <c r="Y20" s="29">
        <f>'2.測定データ貼付け用シート'!AN18</f>
        <v>12617</v>
      </c>
      <c r="Z20" s="33">
        <f>'2.測定データ貼付け用シート'!M18</f>
        <v>14479</v>
      </c>
      <c r="AA20" s="53">
        <f>'2.測定データ貼付け用シート'!AW18</f>
        <v>14202</v>
      </c>
      <c r="AB20" s="46">
        <f>'2.測定データ貼付け用シート'!W18</f>
        <v>13264</v>
      </c>
      <c r="AC20" s="29">
        <f>'2.測定データ貼付け用シート'!AM18</f>
        <v>13412</v>
      </c>
      <c r="AD20" s="33">
        <f>'2.測定データ貼付け用シート'!N18</f>
        <v>8899</v>
      </c>
      <c r="AE20" s="53">
        <f>'2.測定データ貼付け用シート'!AV18</f>
        <v>8942</v>
      </c>
      <c r="AF20" s="46">
        <f>'2.測定データ貼付け用シート'!X18</f>
        <v>8970</v>
      </c>
      <c r="AG20" s="29">
        <f>'2.測定データ貼付け用シート'!AL18</f>
        <v>8916</v>
      </c>
      <c r="AH20" s="33">
        <f>'2.測定データ貼付け用シート'!O18</f>
        <v>8878</v>
      </c>
      <c r="AI20" s="53">
        <f>'2.測定データ貼付け用シート'!AU18</f>
        <v>8703</v>
      </c>
      <c r="AJ20" s="46">
        <f>'2.測定データ貼付け用シート'!Y18</f>
        <v>8551</v>
      </c>
      <c r="AK20" s="29">
        <f>'2.測定データ貼付け用シート'!AK18</f>
        <v>9019</v>
      </c>
      <c r="AL20" s="33">
        <f>'2.測定データ貼付け用シート'!P18</f>
        <v>9166</v>
      </c>
      <c r="AM20" s="53">
        <f>'2.測定データ貼付け用シート'!AT18</f>
        <v>9012</v>
      </c>
      <c r="AN20" s="46">
        <f>'2.測定データ貼付け用シート'!Z18</f>
        <v>9191</v>
      </c>
      <c r="AO20" s="29">
        <f>'2.測定データ貼付け用シート'!AJ18</f>
        <v>8955</v>
      </c>
      <c r="AP20" s="33">
        <f>'2.測定データ貼付け用シート'!Q18</f>
        <v>9268</v>
      </c>
      <c r="AQ20" s="53">
        <f>'2.測定データ貼付け用シート'!AS18</f>
        <v>8809</v>
      </c>
      <c r="AR20" s="46">
        <f>'2.測定データ貼付け用シート'!AA18</f>
        <v>9038</v>
      </c>
      <c r="AS20" s="29">
        <f>'2.測定データ貼付け用シート'!AI18</f>
        <v>9125</v>
      </c>
      <c r="AT20" s="33">
        <f>'2.測定データ貼付け用シート'!R18</f>
        <v>8810</v>
      </c>
      <c r="AU20" s="53">
        <f>'2.測定データ貼付け用シート'!AR18</f>
        <v>9199</v>
      </c>
      <c r="AV20" s="46">
        <f>'2.測定データ貼付け用シート'!AB18</f>
        <v>9269</v>
      </c>
      <c r="AW20" s="29">
        <f>'2.測定データ貼付け用シート'!AH18</f>
        <v>9095</v>
      </c>
      <c r="AX20" s="33">
        <f>'2.測定データ貼付け用シート'!S18</f>
        <v>9140</v>
      </c>
      <c r="AY20" s="53">
        <f>'2.測定データ貼付け用シート'!AQ18</f>
        <v>8982</v>
      </c>
      <c r="AZ20" s="46">
        <f>'2.測定データ貼付け用シート'!AC18</f>
        <v>8903</v>
      </c>
      <c r="BA20" s="29">
        <f>'2.測定データ貼付け用シート'!AG18</f>
        <v>9056</v>
      </c>
      <c r="BB20" s="33">
        <f>'2.測定データ貼付け用シート'!T18</f>
        <v>8754</v>
      </c>
      <c r="BC20" s="53">
        <f>'2.測定データ貼付け用シート'!AP18</f>
        <v>8705</v>
      </c>
      <c r="BD20" s="46">
        <f>'2.測定データ貼付け用シート'!AD18</f>
        <v>8606</v>
      </c>
      <c r="BE20" s="29">
        <f>'2.測定データ貼付け用シート'!AF18</f>
        <v>9092</v>
      </c>
      <c r="BF20" s="33">
        <f>'2.測定データ貼付け用シート'!U18</f>
        <v>9048</v>
      </c>
      <c r="BG20" s="53">
        <f>'2.測定データ貼付け用シート'!AE18</f>
        <v>8591</v>
      </c>
      <c r="BH20" s="46">
        <f>'2.測定データ貼付け用シート'!AO18</f>
        <v>19197</v>
      </c>
      <c r="BI20" s="29">
        <f>'2.測定データ貼付け用シート'!AY18</f>
        <v>16125</v>
      </c>
    </row>
    <row r="21" spans="1:61" x14ac:dyDescent="0.15">
      <c r="A21" s="6">
        <v>28</v>
      </c>
      <c r="B21" s="26">
        <f>'2.測定データ貼付け用シート'!B19</f>
        <v>7617</v>
      </c>
      <c r="C21" s="27">
        <f>'2.測定データ貼付け用シート'!K19</f>
        <v>6761</v>
      </c>
      <c r="D21" s="28">
        <f>'2.測定データ貼付け用シート'!AZ19</f>
        <v>7116</v>
      </c>
      <c r="E21" s="29">
        <f>'2.測定データ貼付け用シート'!BI19</f>
        <v>6720</v>
      </c>
      <c r="F21" s="32">
        <f>'2.測定データ貼付け用シート'!F19</f>
        <v>11955</v>
      </c>
      <c r="G21" s="27">
        <f>'2.測定データ貼付け用シート'!G19</f>
        <v>12215</v>
      </c>
      <c r="H21" s="27">
        <f>'2.測定データ貼付け用シート'!BD19</f>
        <v>11857</v>
      </c>
      <c r="I21" s="27">
        <f>'2.測定データ貼付け用シート'!BE19</f>
        <v>11979</v>
      </c>
      <c r="J21" s="27">
        <f>'2.測定データ貼付け用シート'!E19</f>
        <v>15679</v>
      </c>
      <c r="K21" s="27">
        <f>'2.測定データ貼付け用シート'!H19</f>
        <v>15411</v>
      </c>
      <c r="L21" s="27">
        <f>'2.測定データ貼付け用シート'!BC19</f>
        <v>15239</v>
      </c>
      <c r="M21" s="27">
        <f>'2.測定データ貼付け用シート'!BF19</f>
        <v>15394</v>
      </c>
      <c r="N21" s="27">
        <f>'2.測定データ貼付け用シート'!D19</f>
        <v>19337</v>
      </c>
      <c r="O21" s="27">
        <f>'2.測定データ貼付け用シート'!I19</f>
        <v>19180</v>
      </c>
      <c r="P21" s="27">
        <f>'2.測定データ貼付け用シート'!BB19</f>
        <v>18865</v>
      </c>
      <c r="Q21" s="27">
        <f>'2.測定データ貼付け用シート'!BG19</f>
        <v>18990</v>
      </c>
      <c r="R21" s="27">
        <f>'2.測定データ貼付け用シート'!C19</f>
        <v>19082</v>
      </c>
      <c r="S21" s="27">
        <f>'2.測定データ貼付け用シート'!J19</f>
        <v>18972</v>
      </c>
      <c r="T21" s="27">
        <f>'2.測定データ貼付け用シート'!BA19</f>
        <v>18984</v>
      </c>
      <c r="U21" s="243">
        <f>'2.測定データ貼付け用シート'!BH19</f>
        <v>19012</v>
      </c>
      <c r="V21" s="33">
        <f>'2.測定データ貼付け用シート'!L19</f>
        <v>13528</v>
      </c>
      <c r="W21" s="53">
        <f>'2.測定データ貼付け用シート'!AX19</f>
        <v>13296</v>
      </c>
      <c r="X21" s="46">
        <f>'2.測定データ貼付け用シート'!V19</f>
        <v>12206</v>
      </c>
      <c r="Y21" s="29">
        <f>'2.測定データ貼付け用シート'!AN19</f>
        <v>11928</v>
      </c>
      <c r="Z21" s="33">
        <f>'2.測定データ貼付け用シート'!M19</f>
        <v>13875</v>
      </c>
      <c r="AA21" s="53">
        <f>'2.測定データ貼付け用シート'!AW19</f>
        <v>13598</v>
      </c>
      <c r="AB21" s="46">
        <f>'2.測定データ貼付け用シート'!W19</f>
        <v>12548</v>
      </c>
      <c r="AC21" s="29">
        <f>'2.測定データ貼付け用シート'!AM19</f>
        <v>12681</v>
      </c>
      <c r="AD21" s="33">
        <f>'2.測定データ貼付け用シート'!N19</f>
        <v>7846</v>
      </c>
      <c r="AE21" s="53">
        <f>'2.測定データ貼付け用シート'!AV19</f>
        <v>7928</v>
      </c>
      <c r="AF21" s="46">
        <f>'2.測定データ貼付け用シート'!X19</f>
        <v>7915</v>
      </c>
      <c r="AG21" s="29">
        <f>'2.測定データ貼付け用シート'!AL19</f>
        <v>7871</v>
      </c>
      <c r="AH21" s="33">
        <f>'2.測定データ貼付け用シート'!O19</f>
        <v>7833</v>
      </c>
      <c r="AI21" s="53">
        <f>'2.測定データ貼付け用シート'!AU19</f>
        <v>7660</v>
      </c>
      <c r="AJ21" s="46">
        <f>'2.測定データ貼付け用シート'!Y19</f>
        <v>7503</v>
      </c>
      <c r="AK21" s="29">
        <f>'2.測定データ貼付け用シート'!AK19</f>
        <v>7934</v>
      </c>
      <c r="AL21" s="33">
        <f>'2.測定データ貼付け用シート'!P19</f>
        <v>8147</v>
      </c>
      <c r="AM21" s="53">
        <f>'2.測定データ貼付け用シート'!AT19</f>
        <v>8008</v>
      </c>
      <c r="AN21" s="46">
        <f>'2.測定データ貼付け用シート'!Z19</f>
        <v>8151</v>
      </c>
      <c r="AO21" s="29">
        <f>'2.測定データ貼付け用シート'!AJ19</f>
        <v>7900</v>
      </c>
      <c r="AP21" s="33">
        <f>'2.測定データ貼付け用シート'!Q19</f>
        <v>8210</v>
      </c>
      <c r="AQ21" s="53">
        <f>'2.測定データ貼付け用シート'!AS19</f>
        <v>7796</v>
      </c>
      <c r="AR21" s="46">
        <f>'2.測定データ貼付け用シート'!AA19</f>
        <v>7995</v>
      </c>
      <c r="AS21" s="29">
        <f>'2.測定データ貼付け用シート'!AI19</f>
        <v>8058</v>
      </c>
      <c r="AT21" s="33">
        <f>'2.測定データ貼付け用シート'!R19</f>
        <v>7748</v>
      </c>
      <c r="AU21" s="53">
        <f>'2.測定データ貼付け用シート'!AR19</f>
        <v>8185</v>
      </c>
      <c r="AV21" s="46">
        <f>'2.測定データ貼付け用シート'!AB19</f>
        <v>8183</v>
      </c>
      <c r="AW21" s="29">
        <f>'2.測定データ貼付け用シート'!AH19</f>
        <v>8113</v>
      </c>
      <c r="AX21" s="33">
        <f>'2.測定データ貼付け用シート'!S19</f>
        <v>8131</v>
      </c>
      <c r="AY21" s="53">
        <f>'2.測定データ貼付け用シート'!AQ19</f>
        <v>7950</v>
      </c>
      <c r="AZ21" s="46">
        <f>'2.測定データ貼付け用シート'!AC19</f>
        <v>7884</v>
      </c>
      <c r="BA21" s="29">
        <f>'2.測定データ貼付け用シート'!AG19</f>
        <v>8031</v>
      </c>
      <c r="BB21" s="33">
        <f>'2.測定データ貼付け用シート'!T19</f>
        <v>7717</v>
      </c>
      <c r="BC21" s="53">
        <f>'2.測定データ貼付け用シート'!AP19</f>
        <v>7678</v>
      </c>
      <c r="BD21" s="46">
        <f>'2.測定データ貼付け用シート'!AD19</f>
        <v>7558</v>
      </c>
      <c r="BE21" s="29">
        <f>'2.測定データ貼付け用シート'!AF19</f>
        <v>8047</v>
      </c>
      <c r="BF21" s="33">
        <f>'2.測定データ貼付け用シート'!U19</f>
        <v>7995</v>
      </c>
      <c r="BG21" s="53">
        <f>'2.測定データ貼付け用シート'!AE19</f>
        <v>7567</v>
      </c>
      <c r="BH21" s="46">
        <f>'2.測定データ貼付け用シート'!AO19</f>
        <v>19189</v>
      </c>
      <c r="BI21" s="29">
        <f>'2.測定データ貼付け用シート'!AY19</f>
        <v>14941</v>
      </c>
    </row>
    <row r="22" spans="1:61" x14ac:dyDescent="0.15">
      <c r="A22" s="6">
        <v>30</v>
      </c>
      <c r="B22" s="26">
        <f>'2.測定データ貼付け用シート'!B20</f>
        <v>6723</v>
      </c>
      <c r="C22" s="27">
        <f>'2.測定データ貼付け用シート'!K20</f>
        <v>5875</v>
      </c>
      <c r="D22" s="28">
        <f>'2.測定データ貼付け用シート'!AZ20</f>
        <v>6245</v>
      </c>
      <c r="E22" s="29">
        <f>'2.測定データ貼付け用シート'!BI20</f>
        <v>5851</v>
      </c>
      <c r="F22" s="32">
        <f>'2.測定データ貼付け用シート'!F20</f>
        <v>10814</v>
      </c>
      <c r="G22" s="27">
        <f>'2.測定データ貼付け用シート'!G20</f>
        <v>11086</v>
      </c>
      <c r="H22" s="27">
        <f>'2.測定データ貼付け用シート'!BD20</f>
        <v>10764</v>
      </c>
      <c r="I22" s="27">
        <f>'2.測定データ貼付け用シート'!BE20</f>
        <v>10862</v>
      </c>
      <c r="J22" s="27">
        <f>'2.測定データ貼付け用シート'!E20</f>
        <v>14495</v>
      </c>
      <c r="K22" s="27">
        <f>'2.測定データ貼付け用シート'!H20</f>
        <v>14229</v>
      </c>
      <c r="L22" s="27">
        <f>'2.測定データ貼付け用シート'!BC20</f>
        <v>14118</v>
      </c>
      <c r="M22" s="27">
        <f>'2.測定データ貼付け用シート'!BF20</f>
        <v>14216</v>
      </c>
      <c r="N22" s="27">
        <f>'2.測定データ貼付け用シート'!D20</f>
        <v>19254</v>
      </c>
      <c r="O22" s="27">
        <f>'2.測定データ貼付け用シート'!I20</f>
        <v>19138</v>
      </c>
      <c r="P22" s="27">
        <f>'2.測定データ貼付け用シート'!BB20</f>
        <v>18840</v>
      </c>
      <c r="Q22" s="27">
        <f>'2.測定データ貼付け用シート'!BG20</f>
        <v>18907</v>
      </c>
      <c r="R22" s="27">
        <f>'2.測定データ貼付け用シート'!C20</f>
        <v>19067</v>
      </c>
      <c r="S22" s="27">
        <f>'2.測定データ貼付け用シート'!J20</f>
        <v>18954</v>
      </c>
      <c r="T22" s="27">
        <f>'2.測定データ貼付け用シート'!BA20</f>
        <v>19003</v>
      </c>
      <c r="U22" s="243">
        <f>'2.測定データ貼付け用シート'!BH20</f>
        <v>19043</v>
      </c>
      <c r="V22" s="33">
        <f>'2.測定データ貼付け用シート'!L20</f>
        <v>12945</v>
      </c>
      <c r="W22" s="53">
        <f>'2.測定データ貼付け用シート'!AX20</f>
        <v>12669</v>
      </c>
      <c r="X22" s="46">
        <f>'2.測定データ貼付け用シート'!V20</f>
        <v>11525</v>
      </c>
      <c r="Y22" s="29">
        <f>'2.測定データ貼付け用シート'!AN20</f>
        <v>11191</v>
      </c>
      <c r="Z22" s="33">
        <f>'2.測定データ貼付け用シート'!M20</f>
        <v>13268</v>
      </c>
      <c r="AA22" s="53">
        <f>'2.測定データ貼付け用シート'!AW20</f>
        <v>12927</v>
      </c>
      <c r="AB22" s="46">
        <f>'2.測定データ貼付け用シート'!W20</f>
        <v>11798</v>
      </c>
      <c r="AC22" s="29">
        <f>'2.測定データ貼付け用シート'!AM20</f>
        <v>12008</v>
      </c>
      <c r="AD22" s="33">
        <f>'2.測定データ貼付け用シート'!N20</f>
        <v>6875</v>
      </c>
      <c r="AE22" s="53">
        <f>'2.測定データ貼付け用シート'!AV20</f>
        <v>6929</v>
      </c>
      <c r="AF22" s="46">
        <f>'2.測定データ貼付け用シート'!X20</f>
        <v>6962</v>
      </c>
      <c r="AG22" s="29">
        <f>'2.測定データ貼付け用シート'!AL20</f>
        <v>6885</v>
      </c>
      <c r="AH22" s="33">
        <f>'2.測定データ貼付け用シート'!O20</f>
        <v>6824</v>
      </c>
      <c r="AI22" s="53">
        <f>'2.測定データ貼付け用シート'!AU20</f>
        <v>6727</v>
      </c>
      <c r="AJ22" s="46">
        <f>'2.測定データ貼付け用シート'!Y20</f>
        <v>6543</v>
      </c>
      <c r="AK22" s="29">
        <f>'2.測定データ貼付け用シート'!AK20</f>
        <v>6960</v>
      </c>
      <c r="AL22" s="33">
        <f>'2.測定データ貼付け用シート'!P20</f>
        <v>7160</v>
      </c>
      <c r="AM22" s="53">
        <f>'2.測定データ貼付け用シート'!AT20</f>
        <v>7045</v>
      </c>
      <c r="AN22" s="46">
        <f>'2.測定データ貼付け用シート'!Z20</f>
        <v>7172</v>
      </c>
      <c r="AO22" s="29">
        <f>'2.測定データ貼付け用シート'!AJ20</f>
        <v>6937</v>
      </c>
      <c r="AP22" s="33">
        <f>'2.測定データ貼付け用シート'!Q20</f>
        <v>7214</v>
      </c>
      <c r="AQ22" s="53">
        <f>'2.測定データ貼付け用シート'!AS20</f>
        <v>6841</v>
      </c>
      <c r="AR22" s="46">
        <f>'2.測定データ貼付け用シート'!AA20</f>
        <v>7023</v>
      </c>
      <c r="AS22" s="29">
        <f>'2.測定データ貼付け用シート'!AI20</f>
        <v>7093</v>
      </c>
      <c r="AT22" s="33">
        <f>'2.測定データ貼付け用シート'!R20</f>
        <v>6798</v>
      </c>
      <c r="AU22" s="53">
        <f>'2.測定データ貼付け用シート'!AR20</f>
        <v>7223</v>
      </c>
      <c r="AV22" s="46">
        <f>'2.測定データ貼付け用シート'!AB20</f>
        <v>7231</v>
      </c>
      <c r="AW22" s="29">
        <f>'2.測定データ貼付け用シート'!AH20</f>
        <v>7153</v>
      </c>
      <c r="AX22" s="33">
        <f>'2.測定データ貼付け用シート'!S20</f>
        <v>7151</v>
      </c>
      <c r="AY22" s="53">
        <f>'2.測定データ貼付け用シート'!AQ20</f>
        <v>7002</v>
      </c>
      <c r="AZ22" s="46">
        <f>'2.測定データ貼付け用シート'!AC20</f>
        <v>6900</v>
      </c>
      <c r="BA22" s="29">
        <f>'2.測定データ貼付け用シート'!AG20</f>
        <v>7105</v>
      </c>
      <c r="BB22" s="33">
        <f>'2.測定データ貼付け用シート'!T20</f>
        <v>6770</v>
      </c>
      <c r="BC22" s="53">
        <f>'2.測定データ貼付け用シート'!AP20</f>
        <v>6720</v>
      </c>
      <c r="BD22" s="46">
        <f>'2.測定データ貼付け用シート'!AD20</f>
        <v>6584</v>
      </c>
      <c r="BE22" s="29">
        <f>'2.測定データ貼付け用シート'!AF20</f>
        <v>7116</v>
      </c>
      <c r="BF22" s="33">
        <f>'2.測定データ貼付け用シート'!U20</f>
        <v>7009</v>
      </c>
      <c r="BG22" s="53">
        <f>'2.測定データ貼付け用シート'!AE20</f>
        <v>6599</v>
      </c>
      <c r="BH22" s="46">
        <f>'2.測定データ貼付け用シート'!AO20</f>
        <v>19111</v>
      </c>
      <c r="BI22" s="29">
        <f>'2.測定データ貼付け用シート'!AY20</f>
        <v>13672</v>
      </c>
    </row>
    <row r="23" spans="1:61" x14ac:dyDescent="0.15">
      <c r="A23" s="6">
        <v>32</v>
      </c>
      <c r="B23" s="26">
        <f>'2.測定データ貼付け用シート'!B21</f>
        <v>5889</v>
      </c>
      <c r="C23" s="27">
        <f>'2.測定データ貼付け用シート'!K21</f>
        <v>5055</v>
      </c>
      <c r="D23" s="28">
        <f>'2.測定データ貼付け用シート'!AZ21</f>
        <v>5460</v>
      </c>
      <c r="E23" s="29">
        <f>'2.測定データ貼付け用シート'!BI21</f>
        <v>5061</v>
      </c>
      <c r="F23" s="32">
        <f>'2.測定データ貼付け用シート'!F21</f>
        <v>9752</v>
      </c>
      <c r="G23" s="27">
        <f>'2.測定データ貼付け用シート'!G21</f>
        <v>9969</v>
      </c>
      <c r="H23" s="27">
        <f>'2.測定データ貼付け用シート'!BD21</f>
        <v>9690</v>
      </c>
      <c r="I23" s="27">
        <f>'2.測定データ貼付け用シート'!BE21</f>
        <v>9779</v>
      </c>
      <c r="J23" s="27">
        <f>'2.測定データ貼付け用シート'!E21</f>
        <v>13243</v>
      </c>
      <c r="K23" s="27">
        <f>'2.測定データ貼付け用シート'!H21</f>
        <v>13001</v>
      </c>
      <c r="L23" s="27">
        <f>'2.測定データ貼付け用シート'!BC21</f>
        <v>12923</v>
      </c>
      <c r="M23" s="27">
        <f>'2.測定データ貼付け用シート'!BF21</f>
        <v>13035</v>
      </c>
      <c r="N23" s="27">
        <f>'2.測定データ貼付け用シート'!D21</f>
        <v>19057</v>
      </c>
      <c r="O23" s="27">
        <f>'2.測定データ貼付け用シート'!I21</f>
        <v>18848</v>
      </c>
      <c r="P23" s="27">
        <f>'2.測定データ貼付け用シート'!BB21</f>
        <v>18579</v>
      </c>
      <c r="Q23" s="27">
        <f>'2.測定データ貼付け用シート'!BG21</f>
        <v>18579</v>
      </c>
      <c r="R23" s="27">
        <f>'2.測定データ貼付け用シート'!C21</f>
        <v>19087</v>
      </c>
      <c r="S23" s="27">
        <f>'2.測定データ貼付け用シート'!J21</f>
        <v>18996</v>
      </c>
      <c r="T23" s="27">
        <f>'2.測定データ貼付け用シート'!BA21</f>
        <v>19013</v>
      </c>
      <c r="U23" s="243">
        <f>'2.測定データ貼付け用シート'!BH21</f>
        <v>19037</v>
      </c>
      <c r="V23" s="33">
        <f>'2.測定データ貼付け用シート'!L21</f>
        <v>12373</v>
      </c>
      <c r="W23" s="53">
        <f>'2.測定データ貼付け用シート'!AX21</f>
        <v>12044</v>
      </c>
      <c r="X23" s="46">
        <f>'2.測定データ貼付け用シート'!V21</f>
        <v>10852</v>
      </c>
      <c r="Y23" s="29">
        <f>'2.測定データ貼付け用シート'!AN21</f>
        <v>10492</v>
      </c>
      <c r="Z23" s="33">
        <f>'2.測定データ貼付け用シート'!M21</f>
        <v>12640</v>
      </c>
      <c r="AA23" s="53">
        <f>'2.測定データ貼付け用シート'!AW21</f>
        <v>12330</v>
      </c>
      <c r="AB23" s="46">
        <f>'2.測定データ貼付け用シート'!W21</f>
        <v>11119</v>
      </c>
      <c r="AC23" s="29">
        <f>'2.測定データ貼付け用シート'!AM21</f>
        <v>11301</v>
      </c>
      <c r="AD23" s="33">
        <f>'2.測定データ貼付け用シート'!N21</f>
        <v>5999</v>
      </c>
      <c r="AE23" s="53">
        <f>'2.測定データ貼付け用シート'!AV21</f>
        <v>6068</v>
      </c>
      <c r="AF23" s="46">
        <f>'2.測定データ貼付け用シート'!X21</f>
        <v>6063</v>
      </c>
      <c r="AG23" s="29">
        <f>'2.測定データ貼付け用シート'!AL21</f>
        <v>6002</v>
      </c>
      <c r="AH23" s="33">
        <f>'2.測定データ貼付け用シート'!O21</f>
        <v>5953</v>
      </c>
      <c r="AI23" s="53">
        <f>'2.測定データ貼付け用シート'!AU21</f>
        <v>5837</v>
      </c>
      <c r="AJ23" s="46">
        <f>'2.測定データ貼付け用シート'!Y21</f>
        <v>5644</v>
      </c>
      <c r="AK23" s="29">
        <f>'2.測定データ貼付け用シート'!AK21</f>
        <v>6073</v>
      </c>
      <c r="AL23" s="33">
        <f>'2.測定データ貼付け用シート'!P21</f>
        <v>6267</v>
      </c>
      <c r="AM23" s="53">
        <f>'2.測定データ貼付け用シート'!AT21</f>
        <v>6143</v>
      </c>
      <c r="AN23" s="46">
        <f>'2.測定データ貼付け用シート'!Z21</f>
        <v>6253</v>
      </c>
      <c r="AO23" s="29">
        <f>'2.測定データ貼付け用シート'!AJ21</f>
        <v>6012</v>
      </c>
      <c r="AP23" s="33">
        <f>'2.測定データ貼付け用シート'!Q21</f>
        <v>6303</v>
      </c>
      <c r="AQ23" s="53">
        <f>'2.測定データ貼付け用シート'!AS21</f>
        <v>5956</v>
      </c>
      <c r="AR23" s="46">
        <f>'2.測定データ貼付け用シート'!AA21</f>
        <v>6128</v>
      </c>
      <c r="AS23" s="29">
        <f>'2.測定データ貼付け用シート'!AI21</f>
        <v>6166</v>
      </c>
      <c r="AT23" s="33">
        <f>'2.測定データ貼付け用シート'!R21</f>
        <v>5882</v>
      </c>
      <c r="AU23" s="53">
        <f>'2.測定データ貼付け用シート'!AR21</f>
        <v>6336</v>
      </c>
      <c r="AV23" s="46">
        <f>'2.測定データ貼付け用シート'!AB21</f>
        <v>6319</v>
      </c>
      <c r="AW23" s="29">
        <f>'2.測定データ貼付け用シート'!AH21</f>
        <v>6250</v>
      </c>
      <c r="AX23" s="33">
        <f>'2.測定データ貼付け用シート'!S21</f>
        <v>6234</v>
      </c>
      <c r="AY23" s="53">
        <f>'2.測定データ貼付け用シート'!AQ21</f>
        <v>6123</v>
      </c>
      <c r="AZ23" s="46">
        <f>'2.測定データ貼付け用シート'!AC21</f>
        <v>6006</v>
      </c>
      <c r="BA23" s="29">
        <f>'2.測定データ貼付け用シート'!AG21</f>
        <v>6225</v>
      </c>
      <c r="BB23" s="33">
        <f>'2.測定データ貼付け用シート'!T21</f>
        <v>5855</v>
      </c>
      <c r="BC23" s="53">
        <f>'2.測定データ貼付け用シート'!AP21</f>
        <v>5885</v>
      </c>
      <c r="BD23" s="46">
        <f>'2.測定データ貼付け用シート'!AD21</f>
        <v>5721</v>
      </c>
      <c r="BE23" s="29">
        <f>'2.測定データ貼付け用シート'!AF21</f>
        <v>6225</v>
      </c>
      <c r="BF23" s="33">
        <f>'2.測定データ貼付け用シート'!U21</f>
        <v>6119</v>
      </c>
      <c r="BG23" s="53">
        <f>'2.測定データ貼付け用シート'!AE21</f>
        <v>5734</v>
      </c>
      <c r="BH23" s="46">
        <f>'2.測定データ貼付け用シート'!AO21</f>
        <v>18849</v>
      </c>
      <c r="BI23" s="29">
        <f>'2.測定データ貼付け用シート'!AY21</f>
        <v>12386</v>
      </c>
    </row>
    <row r="24" spans="1:61" x14ac:dyDescent="0.15">
      <c r="A24" s="6">
        <v>34</v>
      </c>
      <c r="B24" s="26">
        <f>'2.測定データ貼付け用シート'!B22</f>
        <v>5106</v>
      </c>
      <c r="C24" s="27">
        <f>'2.測定データ貼付け用シート'!K22</f>
        <v>4353</v>
      </c>
      <c r="D24" s="28">
        <f>'2.測定データ貼付け用シート'!AZ22</f>
        <v>4734</v>
      </c>
      <c r="E24" s="29">
        <f>'2.測定データ貼付け用シート'!BI22</f>
        <v>4356</v>
      </c>
      <c r="F24" s="32">
        <f>'2.測定データ貼付け用シート'!F22</f>
        <v>8691</v>
      </c>
      <c r="G24" s="27">
        <f>'2.測定データ貼付け用シート'!G22</f>
        <v>8925</v>
      </c>
      <c r="H24" s="27">
        <f>'2.測定データ貼付け用シート'!BD22</f>
        <v>8685</v>
      </c>
      <c r="I24" s="27">
        <f>'2.測定データ貼付け用シート'!BE22</f>
        <v>8788</v>
      </c>
      <c r="J24" s="27">
        <f>'2.測定データ貼付け用シート'!E22</f>
        <v>12063</v>
      </c>
      <c r="K24" s="27">
        <f>'2.測定データ貼付け用シート'!H22</f>
        <v>11793</v>
      </c>
      <c r="L24" s="27">
        <f>'2.測定データ貼付け用シート'!BC22</f>
        <v>11749</v>
      </c>
      <c r="M24" s="27">
        <f>'2.測定データ貼付け用シート'!BF22</f>
        <v>11818</v>
      </c>
      <c r="N24" s="27">
        <f>'2.測定データ貼付け用シート'!D22</f>
        <v>18394</v>
      </c>
      <c r="O24" s="27">
        <f>'2.測定データ貼付け用シート'!I22</f>
        <v>18179</v>
      </c>
      <c r="P24" s="27">
        <f>'2.測定データ貼付け用シート'!BB22</f>
        <v>17961</v>
      </c>
      <c r="Q24" s="27">
        <f>'2.測定データ貼付け用シート'!BG22</f>
        <v>17810</v>
      </c>
      <c r="R24" s="27">
        <f>'2.測定データ貼付け用シート'!C22</f>
        <v>19113</v>
      </c>
      <c r="S24" s="27">
        <f>'2.測定データ貼付け用シート'!J22</f>
        <v>18964</v>
      </c>
      <c r="T24" s="27">
        <f>'2.測定データ貼付け用シート'!BA22</f>
        <v>18999</v>
      </c>
      <c r="U24" s="243">
        <f>'2.測定データ貼付け用シート'!BH22</f>
        <v>18992</v>
      </c>
      <c r="V24" s="33">
        <f>'2.測定データ貼付け用シート'!L22</f>
        <v>11766</v>
      </c>
      <c r="W24" s="53">
        <f>'2.測定データ貼付け用シート'!AX22</f>
        <v>11492</v>
      </c>
      <c r="X24" s="46">
        <f>'2.測定データ貼付け用シート'!V22</f>
        <v>10195</v>
      </c>
      <c r="Y24" s="29">
        <f>'2.測定データ貼付け用シート'!AN22</f>
        <v>9810</v>
      </c>
      <c r="Z24" s="33">
        <f>'2.測定データ貼付け用シート'!M22</f>
        <v>12007</v>
      </c>
      <c r="AA24" s="53">
        <f>'2.測定データ貼付け用シート'!AW22</f>
        <v>11719</v>
      </c>
      <c r="AB24" s="46">
        <f>'2.測定データ貼付け用シート'!W22</f>
        <v>10443</v>
      </c>
      <c r="AC24" s="29">
        <f>'2.測定データ貼付け用シート'!AM22</f>
        <v>10654</v>
      </c>
      <c r="AD24" s="33">
        <f>'2.測定データ貼付け用シート'!N22</f>
        <v>5198</v>
      </c>
      <c r="AE24" s="53">
        <f>'2.測定データ貼付け用シート'!AV22</f>
        <v>5241</v>
      </c>
      <c r="AF24" s="46">
        <f>'2.測定データ貼付け用シート'!X22</f>
        <v>5285</v>
      </c>
      <c r="AG24" s="29">
        <f>'2.測定データ貼付け用シート'!AL22</f>
        <v>5182</v>
      </c>
      <c r="AH24" s="33">
        <f>'2.測定データ貼付け用シート'!O22</f>
        <v>5148</v>
      </c>
      <c r="AI24" s="53">
        <f>'2.測定データ貼付け用シート'!AU22</f>
        <v>5046</v>
      </c>
      <c r="AJ24" s="46">
        <f>'2.測定データ貼付け用シート'!Y22</f>
        <v>4864</v>
      </c>
      <c r="AK24" s="29">
        <f>'2.測定データ貼付け用シート'!AK22</f>
        <v>5248</v>
      </c>
      <c r="AL24" s="33">
        <f>'2.測定データ貼付け用シート'!P22</f>
        <v>5451</v>
      </c>
      <c r="AM24" s="53">
        <f>'2.測定データ貼付け用シート'!AT22</f>
        <v>5336</v>
      </c>
      <c r="AN24" s="46">
        <f>'2.測定データ貼付け用シート'!Z22</f>
        <v>5424</v>
      </c>
      <c r="AO24" s="29">
        <f>'2.測定データ貼付け用シート'!AJ22</f>
        <v>5204</v>
      </c>
      <c r="AP24" s="33">
        <f>'2.測定データ貼付け用シート'!Q22</f>
        <v>5481</v>
      </c>
      <c r="AQ24" s="53">
        <f>'2.測定データ貼付け用シート'!AS22</f>
        <v>5150</v>
      </c>
      <c r="AR24" s="46">
        <f>'2.測定データ貼付け用シート'!AA22</f>
        <v>5299</v>
      </c>
      <c r="AS24" s="29">
        <f>'2.測定データ貼付け用シート'!AI22</f>
        <v>5350</v>
      </c>
      <c r="AT24" s="33">
        <f>'2.測定データ貼付け用シート'!R22</f>
        <v>5077</v>
      </c>
      <c r="AU24" s="53">
        <f>'2.測定データ貼付け用シート'!AR22</f>
        <v>5543</v>
      </c>
      <c r="AV24" s="46">
        <f>'2.測定データ貼付け用シート'!AB22</f>
        <v>5491</v>
      </c>
      <c r="AW24" s="29">
        <f>'2.測定データ貼付け用シート'!AH22</f>
        <v>5422</v>
      </c>
      <c r="AX24" s="33">
        <f>'2.測定データ貼付け用シート'!S22</f>
        <v>5414</v>
      </c>
      <c r="AY24" s="53">
        <f>'2.測定データ貼付け用シート'!AQ22</f>
        <v>5337</v>
      </c>
      <c r="AZ24" s="46">
        <f>'2.測定データ貼付け用シート'!AC22</f>
        <v>5191</v>
      </c>
      <c r="BA24" s="29">
        <f>'2.測定データ貼付け用シート'!AG22</f>
        <v>5427</v>
      </c>
      <c r="BB24" s="33">
        <f>'2.測定データ貼付け用シート'!T22</f>
        <v>5056</v>
      </c>
      <c r="BC24" s="53">
        <f>'2.測定データ貼付け用シート'!AP22</f>
        <v>5104</v>
      </c>
      <c r="BD24" s="46">
        <f>'2.測定データ貼付け用シート'!AD22</f>
        <v>4933</v>
      </c>
      <c r="BE24" s="29">
        <f>'2.測定データ貼付け用シート'!AF22</f>
        <v>5416</v>
      </c>
      <c r="BF24" s="33">
        <f>'2.測定データ貼付け用シート'!U22</f>
        <v>5344</v>
      </c>
      <c r="BG24" s="53">
        <f>'2.測定データ貼付け用シート'!AE22</f>
        <v>4979</v>
      </c>
      <c r="BH24" s="46">
        <f>'2.測定データ貼付け用シート'!AO22</f>
        <v>18145</v>
      </c>
      <c r="BI24" s="29">
        <f>'2.測定データ貼付け用シート'!AY22</f>
        <v>11073</v>
      </c>
    </row>
    <row r="25" spans="1:61" x14ac:dyDescent="0.15">
      <c r="A25" s="6">
        <v>36</v>
      </c>
      <c r="B25" s="26">
        <f>'2.測定データ貼付け用シート'!B23</f>
        <v>4438</v>
      </c>
      <c r="C25" s="27">
        <f>'2.測定データ貼付け用シート'!K23</f>
        <v>3728</v>
      </c>
      <c r="D25" s="28">
        <f>'2.測定データ貼付け用シート'!AZ23</f>
        <v>4112</v>
      </c>
      <c r="E25" s="29">
        <f>'2.測定データ貼付け用シート'!BI23</f>
        <v>3738</v>
      </c>
      <c r="F25" s="32">
        <f>'2.測定データ貼付け用シート'!F23</f>
        <v>7712</v>
      </c>
      <c r="G25" s="27">
        <f>'2.測定データ貼付け用シート'!G23</f>
        <v>7945</v>
      </c>
      <c r="H25" s="27">
        <f>'2.測定データ貼付け用シート'!BD23</f>
        <v>7735</v>
      </c>
      <c r="I25" s="27">
        <f>'2.測定データ貼付け用シート'!BE23</f>
        <v>7824</v>
      </c>
      <c r="J25" s="27">
        <f>'2.測定データ貼付け用シート'!E23</f>
        <v>10879</v>
      </c>
      <c r="K25" s="27">
        <f>'2.測定データ貼付け用シート'!H23</f>
        <v>10575</v>
      </c>
      <c r="L25" s="27">
        <f>'2.測定データ貼付け用シート'!BC23</f>
        <v>10643</v>
      </c>
      <c r="M25" s="27">
        <f>'2.測定データ貼付け用シート'!BF23</f>
        <v>10639</v>
      </c>
      <c r="N25" s="27">
        <f>'2.測定データ貼付け用シート'!D23</f>
        <v>17352</v>
      </c>
      <c r="O25" s="27">
        <f>'2.測定データ貼付け用シート'!I23</f>
        <v>17096</v>
      </c>
      <c r="P25" s="27">
        <f>'2.測定データ貼付け用シート'!BB23</f>
        <v>16986</v>
      </c>
      <c r="Q25" s="27">
        <f>'2.測定データ貼付け用シート'!BG23</f>
        <v>16692</v>
      </c>
      <c r="R25" s="27">
        <f>'2.測定データ貼付け用シート'!C23</f>
        <v>19088</v>
      </c>
      <c r="S25" s="27">
        <f>'2.測定データ貼付け用シート'!J23</f>
        <v>18976</v>
      </c>
      <c r="T25" s="27">
        <f>'2.測定データ貼付け用シート'!BA23</f>
        <v>18954</v>
      </c>
      <c r="U25" s="243">
        <f>'2.測定データ貼付け用シート'!BH23</f>
        <v>18975</v>
      </c>
      <c r="V25" s="33">
        <f>'2.測定データ貼付け用シート'!L23</f>
        <v>11199</v>
      </c>
      <c r="W25" s="53">
        <f>'2.測定データ貼付け用シート'!AX23</f>
        <v>10920</v>
      </c>
      <c r="X25" s="46">
        <f>'2.測定データ貼付け用シート'!V23</f>
        <v>9528</v>
      </c>
      <c r="Y25" s="29">
        <f>'2.測定データ貼付け用シート'!AN23</f>
        <v>9155</v>
      </c>
      <c r="Z25" s="33">
        <f>'2.測定データ貼付け用シート'!M23</f>
        <v>11437</v>
      </c>
      <c r="AA25" s="53">
        <f>'2.測定データ貼付け用シート'!AW23</f>
        <v>11134</v>
      </c>
      <c r="AB25" s="46">
        <f>'2.測定データ貼付け用シート'!W23</f>
        <v>9796</v>
      </c>
      <c r="AC25" s="29">
        <f>'2.測定データ貼付け用シート'!AM23</f>
        <v>9954</v>
      </c>
      <c r="AD25" s="33">
        <f>'2.測定データ貼付け用シート'!N23</f>
        <v>4498</v>
      </c>
      <c r="AE25" s="53">
        <f>'2.測定データ貼付け用シート'!AV23</f>
        <v>4514</v>
      </c>
      <c r="AF25" s="46">
        <f>'2.測定データ貼付け用シート'!X23</f>
        <v>4554</v>
      </c>
      <c r="AG25" s="29">
        <f>'2.測定データ貼付け用シート'!AL23</f>
        <v>4459</v>
      </c>
      <c r="AH25" s="33">
        <f>'2.測定データ貼付け用シート'!O23</f>
        <v>4437</v>
      </c>
      <c r="AI25" s="53">
        <f>'2.測定データ貼付け用シート'!AU23</f>
        <v>4345</v>
      </c>
      <c r="AJ25" s="46">
        <f>'2.測定データ貼付け用シート'!Y23</f>
        <v>4175</v>
      </c>
      <c r="AK25" s="29">
        <f>'2.測定データ貼付け用シート'!AK23</f>
        <v>4518</v>
      </c>
      <c r="AL25" s="33">
        <f>'2.測定データ貼付け用シート'!P23</f>
        <v>4701</v>
      </c>
      <c r="AM25" s="53">
        <f>'2.測定データ貼付け用シート'!AT23</f>
        <v>4615</v>
      </c>
      <c r="AN25" s="46">
        <f>'2.測定データ貼付け用シート'!Z23</f>
        <v>4672</v>
      </c>
      <c r="AO25" s="29">
        <f>'2.測定データ貼付け用シート'!AJ23</f>
        <v>4483</v>
      </c>
      <c r="AP25" s="33">
        <f>'2.測定データ貼付け用シート'!Q23</f>
        <v>4748</v>
      </c>
      <c r="AQ25" s="53">
        <f>'2.測定データ貼付け用シート'!AS23</f>
        <v>4453</v>
      </c>
      <c r="AR25" s="46">
        <f>'2.測定データ貼付け用シート'!AA23</f>
        <v>4559</v>
      </c>
      <c r="AS25" s="29">
        <f>'2.測定データ貼付け用シート'!AI23</f>
        <v>4626</v>
      </c>
      <c r="AT25" s="33">
        <f>'2.測定データ貼付け用シート'!R23</f>
        <v>4362</v>
      </c>
      <c r="AU25" s="53">
        <f>'2.測定データ貼付け用シート'!AR23</f>
        <v>4820</v>
      </c>
      <c r="AV25" s="46">
        <f>'2.測定データ貼付け用シート'!AB23</f>
        <v>4750</v>
      </c>
      <c r="AW25" s="29">
        <f>'2.測定データ貼付け用シート'!AH23</f>
        <v>4711</v>
      </c>
      <c r="AX25" s="33">
        <f>'2.測定データ貼付け用シート'!S23</f>
        <v>4678</v>
      </c>
      <c r="AY25" s="53">
        <f>'2.測定データ貼付け用シート'!AQ23</f>
        <v>4616</v>
      </c>
      <c r="AZ25" s="46">
        <f>'2.測定データ貼付け用シート'!AC23</f>
        <v>4472</v>
      </c>
      <c r="BA25" s="29">
        <f>'2.測定データ貼付け用シート'!AG23</f>
        <v>4699</v>
      </c>
      <c r="BB25" s="33">
        <f>'2.測定データ貼付け用シート'!T23</f>
        <v>4368</v>
      </c>
      <c r="BC25" s="53">
        <f>'2.測定データ貼付け用シート'!AP23</f>
        <v>4413</v>
      </c>
      <c r="BD25" s="46">
        <f>'2.測定データ貼付け用シート'!AD23</f>
        <v>4236</v>
      </c>
      <c r="BE25" s="29">
        <f>'2.測定データ貼付け用シート'!AF23</f>
        <v>4707</v>
      </c>
      <c r="BF25" s="33">
        <f>'2.測定データ貼付け用シート'!U23</f>
        <v>4610</v>
      </c>
      <c r="BG25" s="53">
        <f>'2.測定データ貼付け用シート'!AE23</f>
        <v>4267</v>
      </c>
      <c r="BH25" s="46">
        <f>'2.測定データ貼付け用シート'!AO23</f>
        <v>17208</v>
      </c>
      <c r="BI25" s="29">
        <f>'2.測定データ貼付け用シート'!AY23</f>
        <v>9840</v>
      </c>
    </row>
    <row r="26" spans="1:61" x14ac:dyDescent="0.15">
      <c r="A26" s="6">
        <v>38</v>
      </c>
      <c r="B26" s="26">
        <f>'2.測定データ貼付け用シート'!B24</f>
        <v>3838</v>
      </c>
      <c r="C26" s="27">
        <f>'2.測定データ貼付け用シート'!K24</f>
        <v>3188</v>
      </c>
      <c r="D26" s="28">
        <f>'2.測定データ貼付け用シート'!AZ24</f>
        <v>3557</v>
      </c>
      <c r="E26" s="29">
        <f>'2.測定データ貼付け用シート'!BI24</f>
        <v>3216</v>
      </c>
      <c r="F26" s="32">
        <f>'2.測定データ貼付け用シート'!F24</f>
        <v>6812</v>
      </c>
      <c r="G26" s="27">
        <f>'2.測定データ貼付け用シート'!G24</f>
        <v>7038</v>
      </c>
      <c r="H26" s="27">
        <f>'2.測定データ貼付け用シート'!BD24</f>
        <v>6868</v>
      </c>
      <c r="I26" s="27">
        <f>'2.測定データ貼付け用シート'!BE24</f>
        <v>6951</v>
      </c>
      <c r="J26" s="27">
        <f>'2.測定データ貼付け用シート'!E24</f>
        <v>9733</v>
      </c>
      <c r="K26" s="27">
        <f>'2.測定データ貼付け用シート'!H24</f>
        <v>9470</v>
      </c>
      <c r="L26" s="27">
        <f>'2.測定データ貼付け用シート'!BC24</f>
        <v>9567</v>
      </c>
      <c r="M26" s="27">
        <f>'2.測定データ貼付け用シート'!BF24</f>
        <v>9488</v>
      </c>
      <c r="N26" s="27">
        <f>'2.測定データ貼付け用シート'!D24</f>
        <v>16109</v>
      </c>
      <c r="O26" s="27">
        <f>'2.測定データ貼付け用シート'!I24</f>
        <v>15875</v>
      </c>
      <c r="P26" s="27">
        <f>'2.測定データ貼付け用シート'!BB24</f>
        <v>15845</v>
      </c>
      <c r="Q26" s="27">
        <f>'2.測定データ貼付け用シート'!BG24</f>
        <v>15413</v>
      </c>
      <c r="R26" s="27">
        <f>'2.測定データ貼付け用シート'!C24</f>
        <v>19059</v>
      </c>
      <c r="S26" s="27">
        <f>'2.測定データ貼付け用シート'!J24</f>
        <v>18937</v>
      </c>
      <c r="T26" s="27">
        <f>'2.測定データ貼付け用シート'!BA24</f>
        <v>18985</v>
      </c>
      <c r="U26" s="243">
        <f>'2.測定データ貼付け用シート'!BH24</f>
        <v>19034</v>
      </c>
      <c r="V26" s="33">
        <f>'2.測定データ貼付け用シート'!L24</f>
        <v>10678</v>
      </c>
      <c r="W26" s="53">
        <f>'2.測定データ貼付け用シート'!AX24</f>
        <v>10379</v>
      </c>
      <c r="X26" s="46">
        <f>'2.測定データ貼付け用シート'!V24</f>
        <v>8900</v>
      </c>
      <c r="Y26" s="29">
        <f>'2.測定データ貼付け用シート'!AN24</f>
        <v>8535</v>
      </c>
      <c r="Z26" s="33">
        <f>'2.測定データ貼付け用シート'!M24</f>
        <v>10847</v>
      </c>
      <c r="AA26" s="53">
        <f>'2.測定データ貼付け用シート'!AW24</f>
        <v>10556</v>
      </c>
      <c r="AB26" s="46">
        <f>'2.測定データ貼付け用シート'!W24</f>
        <v>9157</v>
      </c>
      <c r="AC26" s="29">
        <f>'2.測定データ貼付け用シート'!AM24</f>
        <v>9344</v>
      </c>
      <c r="AD26" s="33">
        <f>'2.測定データ貼付け用シート'!N24</f>
        <v>3866</v>
      </c>
      <c r="AE26" s="53">
        <f>'2.測定データ貼付け用シート'!AV24</f>
        <v>3880</v>
      </c>
      <c r="AF26" s="46">
        <f>'2.測定データ貼付け用シート'!X24</f>
        <v>3913</v>
      </c>
      <c r="AG26" s="29">
        <f>'2.測定データ貼付け用シート'!AL24</f>
        <v>3823</v>
      </c>
      <c r="AH26" s="33">
        <f>'2.測定データ貼付け用シート'!O24</f>
        <v>3787</v>
      </c>
      <c r="AI26" s="53">
        <f>'2.測定データ貼付け用シート'!AU24</f>
        <v>3721</v>
      </c>
      <c r="AJ26" s="46">
        <f>'2.測定データ貼付け用シート'!Y24</f>
        <v>3574</v>
      </c>
      <c r="AK26" s="29">
        <f>'2.測定データ貼付け用シート'!AK24</f>
        <v>3872</v>
      </c>
      <c r="AL26" s="33">
        <f>'2.測定データ貼付け用シート'!P24</f>
        <v>4056</v>
      </c>
      <c r="AM26" s="53">
        <f>'2.測定データ貼付け用シート'!AT24</f>
        <v>3982</v>
      </c>
      <c r="AN26" s="46">
        <f>'2.測定データ貼付け用シート'!Z24</f>
        <v>4026</v>
      </c>
      <c r="AO26" s="29">
        <f>'2.測定データ貼付け用シート'!AJ24</f>
        <v>3839</v>
      </c>
      <c r="AP26" s="33">
        <f>'2.測定データ貼付け用シート'!Q24</f>
        <v>4087</v>
      </c>
      <c r="AQ26" s="53">
        <f>'2.測定データ貼付け用シート'!AS24</f>
        <v>3832</v>
      </c>
      <c r="AR26" s="46">
        <f>'2.測定データ貼付け用シート'!AA24</f>
        <v>3925</v>
      </c>
      <c r="AS26" s="29">
        <f>'2.測定データ貼付け用シート'!AI24</f>
        <v>3979</v>
      </c>
      <c r="AT26" s="33">
        <f>'2.測定データ貼付け用シート'!R24</f>
        <v>3742</v>
      </c>
      <c r="AU26" s="53">
        <f>'2.測定データ貼付け用シート'!AR24</f>
        <v>4170</v>
      </c>
      <c r="AV26" s="46">
        <f>'2.測定データ貼付け用シート'!AB24</f>
        <v>4086</v>
      </c>
      <c r="AW26" s="29">
        <f>'2.測定データ貼付け用シート'!AH24</f>
        <v>4069</v>
      </c>
      <c r="AX26" s="33">
        <f>'2.測定データ貼付け用シート'!S24</f>
        <v>4048</v>
      </c>
      <c r="AY26" s="53">
        <f>'2.測定データ貼付け用シート'!AQ24</f>
        <v>3991</v>
      </c>
      <c r="AZ26" s="46">
        <f>'2.測定データ貼付け用シート'!AC24</f>
        <v>3839</v>
      </c>
      <c r="BA26" s="29">
        <f>'2.測定データ貼付け用シート'!AG24</f>
        <v>4071</v>
      </c>
      <c r="BB26" s="33">
        <f>'2.測定データ貼付け用シート'!T24</f>
        <v>3741</v>
      </c>
      <c r="BC26" s="53">
        <f>'2.測定データ貼付け用シート'!AP24</f>
        <v>3806</v>
      </c>
      <c r="BD26" s="46">
        <f>'2.測定データ貼付け用シート'!AD24</f>
        <v>3623</v>
      </c>
      <c r="BE26" s="29">
        <f>'2.測定データ貼付け用シート'!AF24</f>
        <v>4070</v>
      </c>
      <c r="BF26" s="33">
        <f>'2.測定データ貼付け用シート'!U24</f>
        <v>3964</v>
      </c>
      <c r="BG26" s="53">
        <f>'2.測定データ貼付け用シート'!AE24</f>
        <v>3676</v>
      </c>
      <c r="BH26" s="46">
        <f>'2.測定データ貼付け用シート'!AO24</f>
        <v>16069</v>
      </c>
      <c r="BI26" s="29">
        <f>'2.測定データ貼付け用シート'!AY24</f>
        <v>8674</v>
      </c>
    </row>
    <row r="27" spans="1:61" x14ac:dyDescent="0.15">
      <c r="A27" s="6">
        <v>40</v>
      </c>
      <c r="B27" s="26">
        <f>'2.測定データ貼付け用シート'!B25</f>
        <v>3323</v>
      </c>
      <c r="C27" s="27">
        <f>'2.測定データ貼付け用シート'!K25</f>
        <v>2734</v>
      </c>
      <c r="D27" s="28">
        <f>'2.測定データ貼付け用シート'!AZ25</f>
        <v>3084</v>
      </c>
      <c r="E27" s="29">
        <f>'2.測定データ貼付け用シート'!BI25</f>
        <v>2773</v>
      </c>
      <c r="F27" s="32">
        <f>'2.測定データ貼付け用シート'!F25</f>
        <v>5996</v>
      </c>
      <c r="G27" s="27">
        <f>'2.測定データ貼付け用シート'!G25</f>
        <v>6198</v>
      </c>
      <c r="H27" s="27">
        <f>'2.測定データ貼付け用シート'!BD25</f>
        <v>6051</v>
      </c>
      <c r="I27" s="27">
        <f>'2.測定データ貼付け用シート'!BE25</f>
        <v>6107</v>
      </c>
      <c r="J27" s="27">
        <f>'2.測定データ貼付け用シート'!E25</f>
        <v>8630</v>
      </c>
      <c r="K27" s="27">
        <f>'2.測定データ貼付け用シート'!H25</f>
        <v>8416</v>
      </c>
      <c r="L27" s="27">
        <f>'2.測定データ貼付け用シート'!BC25</f>
        <v>8524</v>
      </c>
      <c r="M27" s="27">
        <f>'2.測定データ貼付け用シート'!BF25</f>
        <v>8461</v>
      </c>
      <c r="N27" s="27">
        <f>'2.測定データ貼付け用シート'!D25</f>
        <v>14711</v>
      </c>
      <c r="O27" s="27">
        <f>'2.測定データ貼付け用シート'!I25</f>
        <v>14528</v>
      </c>
      <c r="P27" s="27">
        <f>'2.測定データ貼付け用シート'!BB25</f>
        <v>14569</v>
      </c>
      <c r="Q27" s="27">
        <f>'2.測定データ貼付け用シート'!BG25</f>
        <v>14077</v>
      </c>
      <c r="R27" s="27">
        <f>'2.測定データ貼付け用シート'!C25</f>
        <v>19095</v>
      </c>
      <c r="S27" s="27">
        <f>'2.測定データ貼付け用シート'!J25</f>
        <v>18931</v>
      </c>
      <c r="T27" s="27">
        <f>'2.測定データ貼付け用シート'!BA25</f>
        <v>18985</v>
      </c>
      <c r="U27" s="243">
        <f>'2.測定データ貼付け用シート'!BH25</f>
        <v>18997</v>
      </c>
      <c r="V27" s="33">
        <f>'2.測定データ貼付け用シート'!L25</f>
        <v>10132</v>
      </c>
      <c r="W27" s="53">
        <f>'2.測定データ貼付け用シート'!AX25</f>
        <v>9829</v>
      </c>
      <c r="X27" s="46">
        <f>'2.測定データ貼付け用シート'!V25</f>
        <v>8338</v>
      </c>
      <c r="Y27" s="29">
        <f>'2.測定データ貼付け用シート'!AN25</f>
        <v>7930</v>
      </c>
      <c r="Z27" s="33">
        <f>'2.測定データ貼付け用シート'!M25</f>
        <v>10287</v>
      </c>
      <c r="AA27" s="53">
        <f>'2.測定データ貼付け用シート'!AW25</f>
        <v>9985</v>
      </c>
      <c r="AB27" s="46">
        <f>'2.測定データ貼付け用シート'!W25</f>
        <v>8545</v>
      </c>
      <c r="AC27" s="29">
        <f>'2.測定データ貼付け用シート'!AM25</f>
        <v>8751</v>
      </c>
      <c r="AD27" s="33">
        <f>'2.測定データ貼付け用シート'!N25</f>
        <v>3321</v>
      </c>
      <c r="AE27" s="53">
        <f>'2.測定データ貼付け用シート'!AV25</f>
        <v>3334</v>
      </c>
      <c r="AF27" s="46">
        <f>'2.測定データ貼付け用シート'!X25</f>
        <v>3362</v>
      </c>
      <c r="AG27" s="29">
        <f>'2.測定データ貼付け用シート'!AL25</f>
        <v>3281</v>
      </c>
      <c r="AH27" s="33">
        <f>'2.測定データ貼付け用シート'!O25</f>
        <v>3258</v>
      </c>
      <c r="AI27" s="53">
        <f>'2.測定データ貼付け用シート'!AU25</f>
        <v>3196</v>
      </c>
      <c r="AJ27" s="46">
        <f>'2.測定データ貼付け用シート'!Y25</f>
        <v>3050</v>
      </c>
      <c r="AK27" s="29">
        <f>'2.測定データ貼付け用シート'!AK25</f>
        <v>3324</v>
      </c>
      <c r="AL27" s="33">
        <f>'2.測定データ貼付け用シート'!P25</f>
        <v>3487</v>
      </c>
      <c r="AM27" s="53">
        <f>'2.測定データ貼付け用シート'!AT25</f>
        <v>3429</v>
      </c>
      <c r="AN27" s="46">
        <f>'2.測定データ貼付け用シート'!Z25</f>
        <v>3457</v>
      </c>
      <c r="AO27" s="29">
        <f>'2.測定データ貼付け用シート'!AJ25</f>
        <v>3288</v>
      </c>
      <c r="AP27" s="33">
        <f>'2.測定データ貼付け用シート'!Q25</f>
        <v>3529</v>
      </c>
      <c r="AQ27" s="53">
        <f>'2.測定データ貼付け用シート'!AS25</f>
        <v>3303</v>
      </c>
      <c r="AR27" s="46">
        <f>'2.測定データ貼付け用シート'!AA25</f>
        <v>3368</v>
      </c>
      <c r="AS27" s="29">
        <f>'2.測定データ貼付け用シート'!AI25</f>
        <v>3416</v>
      </c>
      <c r="AT27" s="33">
        <f>'2.測定データ貼付け用シート'!R25</f>
        <v>3208</v>
      </c>
      <c r="AU27" s="53">
        <f>'2.測定データ貼付け用シート'!AR25</f>
        <v>3606</v>
      </c>
      <c r="AV27" s="46">
        <f>'2.測定データ貼付け用シート'!AB25</f>
        <v>3524</v>
      </c>
      <c r="AW27" s="29">
        <f>'2.測定データ貼付け用シート'!AH25</f>
        <v>3534</v>
      </c>
      <c r="AX27" s="33">
        <f>'2.測定データ貼付け用シート'!S25</f>
        <v>3474</v>
      </c>
      <c r="AY27" s="53">
        <f>'2.測定データ貼付け用シート'!AQ25</f>
        <v>3445</v>
      </c>
      <c r="AZ27" s="46">
        <f>'2.測定データ貼付け用シート'!AC25</f>
        <v>3299</v>
      </c>
      <c r="BA27" s="29">
        <f>'2.測定データ貼付け用シート'!AG25</f>
        <v>3513</v>
      </c>
      <c r="BB27" s="33">
        <f>'2.測定データ貼付け用シート'!T25</f>
        <v>3225</v>
      </c>
      <c r="BC27" s="53">
        <f>'2.測定データ貼付け用シート'!AP25</f>
        <v>3291</v>
      </c>
      <c r="BD27" s="46">
        <f>'2.測定データ貼付け用シート'!AD25</f>
        <v>3099</v>
      </c>
      <c r="BE27" s="29">
        <f>'2.測定データ貼付け用シート'!AF25</f>
        <v>3536</v>
      </c>
      <c r="BF27" s="33">
        <f>'2.測定データ貼付け用シート'!U25</f>
        <v>3418</v>
      </c>
      <c r="BG27" s="53">
        <f>'2.測定データ貼付け用シート'!AE25</f>
        <v>3153</v>
      </c>
      <c r="BH27" s="46">
        <f>'2.測定データ貼付け用シート'!AO25</f>
        <v>14764</v>
      </c>
      <c r="BI27" s="29">
        <f>'2.測定データ貼付け用シート'!AY25</f>
        <v>7584</v>
      </c>
    </row>
    <row r="28" spans="1:61" x14ac:dyDescent="0.15">
      <c r="A28" s="6">
        <v>42</v>
      </c>
      <c r="B28" s="26">
        <f>'2.測定データ貼付け用シート'!B26</f>
        <v>2861</v>
      </c>
      <c r="C28" s="27">
        <f>'2.測定データ貼付け用シート'!K26</f>
        <v>2352</v>
      </c>
      <c r="D28" s="28">
        <f>'2.測定データ貼付け用シート'!AZ26</f>
        <v>2671</v>
      </c>
      <c r="E28" s="29">
        <f>'2.測定データ貼付け用シート'!BI26</f>
        <v>2389</v>
      </c>
      <c r="F28" s="32">
        <f>'2.測定データ貼付け用シート'!F26</f>
        <v>5237</v>
      </c>
      <c r="G28" s="27">
        <f>'2.測定データ貼付け用シート'!G26</f>
        <v>5442</v>
      </c>
      <c r="H28" s="27">
        <f>'2.測定データ貼付け用シート'!BD26</f>
        <v>5317</v>
      </c>
      <c r="I28" s="27">
        <f>'2.測定データ貼付け用シート'!BE26</f>
        <v>5369</v>
      </c>
      <c r="J28" s="27">
        <f>'2.測定データ貼付け用シート'!E26</f>
        <v>7637</v>
      </c>
      <c r="K28" s="27">
        <f>'2.測定データ貼付け用シート'!H26</f>
        <v>7407</v>
      </c>
      <c r="L28" s="27">
        <f>'2.測定データ貼付け用シート'!BC26</f>
        <v>7554</v>
      </c>
      <c r="M28" s="27">
        <f>'2.測定データ貼付け用シート'!BF26</f>
        <v>7473</v>
      </c>
      <c r="N28" s="27">
        <f>'2.測定データ貼付け用シート'!D26</f>
        <v>13294</v>
      </c>
      <c r="O28" s="27">
        <f>'2.測定データ貼付け用シート'!I26</f>
        <v>13115</v>
      </c>
      <c r="P28" s="27">
        <f>'2.測定データ貼付け用シート'!BB26</f>
        <v>13255</v>
      </c>
      <c r="Q28" s="27">
        <f>'2.測定データ貼付け用シート'!BG26</f>
        <v>12668</v>
      </c>
      <c r="R28" s="27">
        <f>'2.測定データ貼付け用シート'!C26</f>
        <v>19039</v>
      </c>
      <c r="S28" s="27">
        <f>'2.測定データ貼付け用シート'!J26</f>
        <v>18921</v>
      </c>
      <c r="T28" s="27">
        <f>'2.測定データ貼付け用シート'!BA26</f>
        <v>18947</v>
      </c>
      <c r="U28" s="243">
        <f>'2.測定データ貼付け用シート'!BH26</f>
        <v>18956</v>
      </c>
      <c r="V28" s="33">
        <f>'2.測定データ貼付け用シート'!L26</f>
        <v>9613</v>
      </c>
      <c r="W28" s="53">
        <f>'2.測定データ貼付け用シート'!AX26</f>
        <v>9305</v>
      </c>
      <c r="X28" s="46">
        <f>'2.測定データ貼付け用シート'!V26</f>
        <v>7764</v>
      </c>
      <c r="Y28" s="29">
        <f>'2.測定データ貼付け用シート'!AN26</f>
        <v>7340</v>
      </c>
      <c r="Z28" s="33">
        <f>'2.測定データ貼付け用シート'!M26</f>
        <v>9733</v>
      </c>
      <c r="AA28" s="53">
        <f>'2.測定データ貼付け用シート'!AW26</f>
        <v>9449</v>
      </c>
      <c r="AB28" s="46">
        <f>'2.測定データ貼付け用シート'!W26</f>
        <v>7975</v>
      </c>
      <c r="AC28" s="29">
        <f>'2.測定データ貼付け用シート'!AM26</f>
        <v>8155</v>
      </c>
      <c r="AD28" s="33">
        <f>'2.測定データ貼付け用シート'!N26</f>
        <v>2842</v>
      </c>
      <c r="AE28" s="53">
        <f>'2.測定データ貼付け用シート'!AV26</f>
        <v>2866</v>
      </c>
      <c r="AF28" s="46">
        <f>'2.測定データ貼付け用シート'!X26</f>
        <v>2896</v>
      </c>
      <c r="AG28" s="29">
        <f>'2.測定データ貼付け用シート'!AL26</f>
        <v>2806</v>
      </c>
      <c r="AH28" s="33">
        <f>'2.測定データ貼付け用シート'!O26</f>
        <v>2792</v>
      </c>
      <c r="AI28" s="53">
        <f>'2.測定データ貼付け用シート'!AU26</f>
        <v>2737</v>
      </c>
      <c r="AJ28" s="46">
        <f>'2.測定データ貼付け用シート'!Y26</f>
        <v>2601</v>
      </c>
      <c r="AK28" s="29">
        <f>'2.測定データ貼付け用シート'!AK26</f>
        <v>2844</v>
      </c>
      <c r="AL28" s="33">
        <f>'2.測定データ貼付け用シート'!P26</f>
        <v>3010</v>
      </c>
      <c r="AM28" s="53">
        <f>'2.測定データ貼付け用シート'!AT26</f>
        <v>2939</v>
      </c>
      <c r="AN28" s="46">
        <f>'2.測定データ貼付け用シート'!Z26</f>
        <v>2969</v>
      </c>
      <c r="AO28" s="29">
        <f>'2.測定データ貼付け用シート'!AJ26</f>
        <v>2826</v>
      </c>
      <c r="AP28" s="33">
        <f>'2.測定データ貼付け用シート'!Q26</f>
        <v>3039</v>
      </c>
      <c r="AQ28" s="53">
        <f>'2.測定データ貼付け用シート'!AS26</f>
        <v>2836</v>
      </c>
      <c r="AR28" s="46">
        <f>'2.測定データ貼付け用シート'!AA26</f>
        <v>2882</v>
      </c>
      <c r="AS28" s="29">
        <f>'2.測定データ貼付け用シート'!AI26</f>
        <v>2919</v>
      </c>
      <c r="AT28" s="33">
        <f>'2.測定データ貼付け用シート'!R26</f>
        <v>2741</v>
      </c>
      <c r="AU28" s="53">
        <f>'2.測定データ貼付け用シート'!AR26</f>
        <v>3120</v>
      </c>
      <c r="AV28" s="46">
        <f>'2.測定データ貼付け用シート'!AB26</f>
        <v>3026</v>
      </c>
      <c r="AW28" s="29">
        <f>'2.測定データ貼付け用シート'!AH26</f>
        <v>3030</v>
      </c>
      <c r="AX28" s="33">
        <f>'2.測定データ貼付け用シート'!S26</f>
        <v>2985</v>
      </c>
      <c r="AY28" s="53">
        <f>'2.測定データ貼付け用シート'!AQ26</f>
        <v>2975</v>
      </c>
      <c r="AZ28" s="46">
        <f>'2.測定データ貼付け用シート'!AC26</f>
        <v>2826</v>
      </c>
      <c r="BA28" s="29">
        <f>'2.測定データ貼付け用シート'!AG26</f>
        <v>3046</v>
      </c>
      <c r="BB28" s="33">
        <f>'2.測定データ貼付け用シート'!T26</f>
        <v>2755</v>
      </c>
      <c r="BC28" s="53">
        <f>'2.測定データ貼付け用シート'!AP26</f>
        <v>2837</v>
      </c>
      <c r="BD28" s="46">
        <f>'2.測定データ貼付け用シート'!AD26</f>
        <v>2658</v>
      </c>
      <c r="BE28" s="29">
        <f>'2.測定データ貼付け用シート'!AF26</f>
        <v>3063</v>
      </c>
      <c r="BF28" s="33">
        <f>'2.測定データ貼付け用シート'!U26</f>
        <v>2939</v>
      </c>
      <c r="BG28" s="53">
        <f>'2.測定データ貼付け用シート'!AE26</f>
        <v>2713</v>
      </c>
      <c r="BH28" s="46">
        <f>'2.測定データ貼付け用シート'!AO26</f>
        <v>13420</v>
      </c>
      <c r="BI28" s="29">
        <f>'2.測定データ貼付け用シート'!AY26</f>
        <v>6576</v>
      </c>
    </row>
    <row r="29" spans="1:61" x14ac:dyDescent="0.15">
      <c r="A29" s="6">
        <v>44</v>
      </c>
      <c r="B29" s="26">
        <f>'2.測定データ貼付け用シート'!B27</f>
        <v>2484</v>
      </c>
      <c r="C29" s="27">
        <f>'2.測定データ貼付け用シート'!K27</f>
        <v>2035</v>
      </c>
      <c r="D29" s="28">
        <f>'2.測定データ貼付け用シート'!AZ27</f>
        <v>2331</v>
      </c>
      <c r="E29" s="29">
        <f>'2.測定データ貼付け用シート'!BI27</f>
        <v>2074</v>
      </c>
      <c r="F29" s="32">
        <f>'2.測定データ貼付け用シート'!F27</f>
        <v>4580</v>
      </c>
      <c r="G29" s="27">
        <f>'2.測定データ貼付け用シート'!G27</f>
        <v>4753</v>
      </c>
      <c r="H29" s="27">
        <f>'2.測定データ貼付け用シート'!BD27</f>
        <v>4669</v>
      </c>
      <c r="I29" s="27">
        <f>'2.測定データ貼付け用シート'!BE27</f>
        <v>4726</v>
      </c>
      <c r="J29" s="27">
        <f>'2.測定データ貼付け用シート'!E27</f>
        <v>6711</v>
      </c>
      <c r="K29" s="27">
        <f>'2.測定データ貼付け用シート'!H27</f>
        <v>6472</v>
      </c>
      <c r="L29" s="27">
        <f>'2.測定データ貼付け用シート'!BC27</f>
        <v>6649</v>
      </c>
      <c r="M29" s="27">
        <f>'2.測定データ貼付け用シート'!BF27</f>
        <v>6577</v>
      </c>
      <c r="N29" s="27">
        <f>'2.測定データ貼付け用シート'!D27</f>
        <v>11934</v>
      </c>
      <c r="O29" s="27">
        <f>'2.測定データ貼付け用シート'!I27</f>
        <v>11761</v>
      </c>
      <c r="P29" s="27">
        <f>'2.測定データ貼付け用シート'!BB27</f>
        <v>11926</v>
      </c>
      <c r="Q29" s="27">
        <f>'2.測定データ貼付け用シート'!BG27</f>
        <v>11317</v>
      </c>
      <c r="R29" s="27">
        <f>'2.測定データ貼付け用シート'!C27</f>
        <v>19058</v>
      </c>
      <c r="S29" s="27">
        <f>'2.測定データ貼付け用シート'!J27</f>
        <v>18925</v>
      </c>
      <c r="T29" s="27">
        <f>'2.測定データ貼付け用シート'!BA27</f>
        <v>18942</v>
      </c>
      <c r="U29" s="243">
        <f>'2.測定データ貼付け用シート'!BH27</f>
        <v>18949</v>
      </c>
      <c r="V29" s="33">
        <f>'2.測定データ貼付け用シート'!L27</f>
        <v>9134</v>
      </c>
      <c r="W29" s="53">
        <f>'2.測定データ貼付け用シート'!AX27</f>
        <v>8809</v>
      </c>
      <c r="X29" s="46">
        <f>'2.測定データ貼付け用シート'!V27</f>
        <v>7219</v>
      </c>
      <c r="Y29" s="29">
        <f>'2.測定データ貼付け用シート'!AN27</f>
        <v>6781</v>
      </c>
      <c r="Z29" s="33">
        <f>'2.測定データ貼付け用シート'!M27</f>
        <v>9218</v>
      </c>
      <c r="AA29" s="53">
        <f>'2.測定データ貼付け用シート'!AW27</f>
        <v>8930</v>
      </c>
      <c r="AB29" s="46">
        <f>'2.測定データ貼付け用シート'!W27</f>
        <v>7437</v>
      </c>
      <c r="AC29" s="29">
        <f>'2.測定データ貼付け用シート'!AM27</f>
        <v>7616</v>
      </c>
      <c r="AD29" s="33">
        <f>'2.測定データ貼付け用シート'!N27</f>
        <v>2457</v>
      </c>
      <c r="AE29" s="53">
        <f>'2.測定データ貼付け用シート'!AV27</f>
        <v>2463</v>
      </c>
      <c r="AF29" s="46">
        <f>'2.測定データ貼付け用シート'!X27</f>
        <v>2498</v>
      </c>
      <c r="AG29" s="29">
        <f>'2.測定データ貼付け用シート'!AL27</f>
        <v>2419</v>
      </c>
      <c r="AH29" s="33">
        <f>'2.測定データ貼付け用シート'!O27</f>
        <v>2413</v>
      </c>
      <c r="AI29" s="53">
        <f>'2.測定データ貼付け用シート'!AU27</f>
        <v>2363</v>
      </c>
      <c r="AJ29" s="46">
        <f>'2.測定データ貼付け用シート'!Y27</f>
        <v>2239</v>
      </c>
      <c r="AK29" s="29">
        <f>'2.測定データ貼付け用シート'!AK27</f>
        <v>2445</v>
      </c>
      <c r="AL29" s="33">
        <f>'2.測定データ貼付け用シート'!P27</f>
        <v>2592</v>
      </c>
      <c r="AM29" s="53">
        <f>'2.測定データ貼付け用シート'!AT27</f>
        <v>2540</v>
      </c>
      <c r="AN29" s="46">
        <f>'2.測定データ貼付け用シート'!Z27</f>
        <v>2558</v>
      </c>
      <c r="AO29" s="29">
        <f>'2.測定データ貼付け用シート'!AJ27</f>
        <v>2433</v>
      </c>
      <c r="AP29" s="33">
        <f>'2.測定データ貼付け用シート'!Q27</f>
        <v>2618</v>
      </c>
      <c r="AQ29" s="53">
        <f>'2.測定データ貼付け用シート'!AS27</f>
        <v>2441</v>
      </c>
      <c r="AR29" s="46">
        <f>'2.測定データ貼付け用シート'!AA27</f>
        <v>2488</v>
      </c>
      <c r="AS29" s="29">
        <f>'2.測定データ貼付け用シート'!AI27</f>
        <v>2531</v>
      </c>
      <c r="AT29" s="33">
        <f>'2.測定データ貼付け用シート'!R27</f>
        <v>2367</v>
      </c>
      <c r="AU29" s="53">
        <f>'2.測定データ貼付け用シート'!AR27</f>
        <v>2699</v>
      </c>
      <c r="AV29" s="46">
        <f>'2.測定データ貼付け用シート'!AB27</f>
        <v>2606</v>
      </c>
      <c r="AW29" s="29">
        <f>'2.測定データ貼付け用シート'!AH27</f>
        <v>2620</v>
      </c>
      <c r="AX29" s="33">
        <f>'2.測定データ貼付け用シート'!S27</f>
        <v>2580</v>
      </c>
      <c r="AY29" s="53">
        <f>'2.測定データ貼付け用シート'!AQ27</f>
        <v>2575</v>
      </c>
      <c r="AZ29" s="46">
        <f>'2.測定データ貼付け用シート'!AC27</f>
        <v>2431</v>
      </c>
      <c r="BA29" s="29">
        <f>'2.測定データ貼付け用シート'!AG27</f>
        <v>2625</v>
      </c>
      <c r="BB29" s="33">
        <f>'2.測定データ貼付け用シート'!T27</f>
        <v>2385</v>
      </c>
      <c r="BC29" s="53">
        <f>'2.測定データ貼付け用シート'!AP27</f>
        <v>2465</v>
      </c>
      <c r="BD29" s="46">
        <f>'2.測定データ貼付け用シート'!AD27</f>
        <v>2296</v>
      </c>
      <c r="BE29" s="29">
        <f>'2.測定データ貼付け用シート'!AF27</f>
        <v>2646</v>
      </c>
      <c r="BF29" s="33">
        <f>'2.測定データ貼付け用シート'!U27</f>
        <v>2540</v>
      </c>
      <c r="BG29" s="53">
        <f>'2.測定データ貼付け用シート'!AE27</f>
        <v>2343</v>
      </c>
      <c r="BH29" s="46">
        <f>'2.測定データ貼付け用シート'!AO27</f>
        <v>12056</v>
      </c>
      <c r="BI29" s="29">
        <f>'2.測定データ貼付け用シート'!AY27</f>
        <v>5711</v>
      </c>
    </row>
    <row r="30" spans="1:61" x14ac:dyDescent="0.15">
      <c r="A30" s="6">
        <v>46</v>
      </c>
      <c r="B30" s="26">
        <f>'2.測定データ貼付け用シート'!B28</f>
        <v>2171</v>
      </c>
      <c r="C30" s="27">
        <f>'2.測定データ貼付け用シート'!K28</f>
        <v>1780</v>
      </c>
      <c r="D30" s="28">
        <f>'2.測定データ貼付け用シート'!AZ28</f>
        <v>2040</v>
      </c>
      <c r="E30" s="29">
        <f>'2.測定データ貼付け用シート'!BI28</f>
        <v>1814</v>
      </c>
      <c r="F30" s="32">
        <f>'2.測定データ貼付け用シート'!F28</f>
        <v>3999</v>
      </c>
      <c r="G30" s="27">
        <f>'2.測定データ貼付け用シート'!G28</f>
        <v>4153</v>
      </c>
      <c r="H30" s="27">
        <f>'2.測定データ貼付け用シート'!BD28</f>
        <v>4086</v>
      </c>
      <c r="I30" s="27">
        <f>'2.測定データ貼付け用シート'!BE28</f>
        <v>4119</v>
      </c>
      <c r="J30" s="27">
        <f>'2.測定データ貼付け用シート'!E28</f>
        <v>5894</v>
      </c>
      <c r="K30" s="27">
        <f>'2.測定データ貼付け用シート'!H28</f>
        <v>5676</v>
      </c>
      <c r="L30" s="27">
        <f>'2.測定データ貼付け用シート'!BC28</f>
        <v>5861</v>
      </c>
      <c r="M30" s="27">
        <f>'2.測定データ貼付け用シート'!BF28</f>
        <v>5768</v>
      </c>
      <c r="N30" s="27">
        <f>'2.測定データ貼付け用シート'!D28</f>
        <v>10573</v>
      </c>
      <c r="O30" s="27">
        <f>'2.測定データ貼付け用シート'!I28</f>
        <v>10421</v>
      </c>
      <c r="P30" s="27">
        <f>'2.測定データ貼付け用シート'!BB28</f>
        <v>10668</v>
      </c>
      <c r="Q30" s="27">
        <f>'2.測定データ貼付け用シート'!BG28</f>
        <v>9999</v>
      </c>
      <c r="R30" s="27">
        <f>'2.測定データ貼付け用シート'!C28</f>
        <v>19014</v>
      </c>
      <c r="S30" s="27">
        <f>'2.測定データ貼付け用シート'!J28</f>
        <v>18915</v>
      </c>
      <c r="T30" s="27">
        <f>'2.測定データ貼付け用シート'!BA28</f>
        <v>18909</v>
      </c>
      <c r="U30" s="243">
        <f>'2.測定データ貼付け用シート'!BH28</f>
        <v>18933</v>
      </c>
      <c r="V30" s="33">
        <f>'2.測定データ貼付け用シート'!L28</f>
        <v>8654</v>
      </c>
      <c r="W30" s="53">
        <f>'2.測定データ貼付け用シート'!AX28</f>
        <v>8338</v>
      </c>
      <c r="X30" s="46">
        <f>'2.測定データ貼付け用シート'!V28</f>
        <v>6706</v>
      </c>
      <c r="Y30" s="29">
        <f>'2.測定データ貼付け用シート'!AN28</f>
        <v>6293</v>
      </c>
      <c r="Z30" s="33">
        <f>'2.測定データ貼付け用シート'!M28</f>
        <v>8722</v>
      </c>
      <c r="AA30" s="53">
        <f>'2.測定データ貼付け用シート'!AW28</f>
        <v>8456</v>
      </c>
      <c r="AB30" s="46">
        <f>'2.測定データ貼付け用シート'!W28</f>
        <v>6926</v>
      </c>
      <c r="AC30" s="29">
        <f>'2.測定データ貼付け用シート'!AM28</f>
        <v>7071</v>
      </c>
      <c r="AD30" s="33">
        <f>'2.測定データ貼付け用シート'!N28</f>
        <v>2139</v>
      </c>
      <c r="AE30" s="53">
        <f>'2.測定データ貼付け用シート'!AV28</f>
        <v>2140</v>
      </c>
      <c r="AF30" s="46">
        <f>'2.測定データ貼付け用シート'!X28</f>
        <v>2163</v>
      </c>
      <c r="AG30" s="29">
        <f>'2.測定データ貼付け用シート'!AL28</f>
        <v>2098</v>
      </c>
      <c r="AH30" s="33">
        <f>'2.測定データ貼付け用シート'!O28</f>
        <v>2087</v>
      </c>
      <c r="AI30" s="53">
        <f>'2.測定データ貼付け用シート'!AU28</f>
        <v>2044</v>
      </c>
      <c r="AJ30" s="46">
        <f>'2.測定データ貼付け用シート'!Y28</f>
        <v>1939</v>
      </c>
      <c r="AK30" s="29">
        <f>'2.測定データ貼付け用シート'!AK28</f>
        <v>2112</v>
      </c>
      <c r="AL30" s="33">
        <f>'2.測定データ貼付け用シート'!P28</f>
        <v>2251</v>
      </c>
      <c r="AM30" s="53">
        <f>'2.測定データ貼付け用シート'!AT28</f>
        <v>2210</v>
      </c>
      <c r="AN30" s="46">
        <f>'2.測定データ貼付け用シート'!Z28</f>
        <v>2217</v>
      </c>
      <c r="AO30" s="29">
        <f>'2.測定データ貼付け用シート'!AJ28</f>
        <v>2101</v>
      </c>
      <c r="AP30" s="33">
        <f>'2.測定データ貼付け用シート'!Q28</f>
        <v>2262</v>
      </c>
      <c r="AQ30" s="53">
        <f>'2.測定データ貼付け用シート'!AS28</f>
        <v>2121</v>
      </c>
      <c r="AR30" s="46">
        <f>'2.測定データ貼付け用シート'!AA28</f>
        <v>2151</v>
      </c>
      <c r="AS30" s="29">
        <f>'2.測定データ貼付け用シート'!AI28</f>
        <v>2184</v>
      </c>
      <c r="AT30" s="33">
        <f>'2.測定データ貼付け用シート'!R28</f>
        <v>2039</v>
      </c>
      <c r="AU30" s="53">
        <f>'2.測定データ貼付け用シート'!AR28</f>
        <v>2352</v>
      </c>
      <c r="AV30" s="46">
        <f>'2.測定データ貼付け用シート'!AB28</f>
        <v>2252</v>
      </c>
      <c r="AW30" s="29">
        <f>'2.測定データ貼付け用シート'!AH28</f>
        <v>2284</v>
      </c>
      <c r="AX30" s="33">
        <f>'2.測定データ貼付け用シート'!S28</f>
        <v>2233</v>
      </c>
      <c r="AY30" s="53">
        <f>'2.測定データ貼付け用シート'!AQ28</f>
        <v>2236</v>
      </c>
      <c r="AZ30" s="46">
        <f>'2.測定データ貼付け用シート'!AC28</f>
        <v>2109</v>
      </c>
      <c r="BA30" s="29">
        <f>'2.測定データ貼付け用シート'!AG28</f>
        <v>2291</v>
      </c>
      <c r="BB30" s="33">
        <f>'2.測定データ貼付け用シート'!T28</f>
        <v>2071</v>
      </c>
      <c r="BC30" s="53">
        <f>'2.測定データ貼付け用シート'!AP28</f>
        <v>2146</v>
      </c>
      <c r="BD30" s="46">
        <f>'2.測定データ貼付け用シート'!AD28</f>
        <v>1996</v>
      </c>
      <c r="BE30" s="29">
        <f>'2.測定データ貼付け用シート'!AF28</f>
        <v>2305</v>
      </c>
      <c r="BF30" s="33">
        <f>'2.測定データ貼付け用シート'!U28</f>
        <v>2208</v>
      </c>
      <c r="BG30" s="53">
        <f>'2.測定データ貼付け用シート'!AE28</f>
        <v>2032</v>
      </c>
      <c r="BH30" s="46">
        <f>'2.測定データ貼付け用シート'!AO28</f>
        <v>10765</v>
      </c>
      <c r="BI30" s="29">
        <f>'2.測定データ貼付け用シート'!AY28</f>
        <v>4904</v>
      </c>
    </row>
    <row r="31" spans="1:61" x14ac:dyDescent="0.15">
      <c r="A31" s="6">
        <v>48</v>
      </c>
      <c r="B31" s="26">
        <f>'2.測定データ貼付け用シート'!B29</f>
        <v>1913</v>
      </c>
      <c r="C31" s="27">
        <f>'2.測定データ貼付け用シート'!K29</f>
        <v>1567</v>
      </c>
      <c r="D31" s="28">
        <f>'2.測定データ貼付け用シート'!AZ29</f>
        <v>1791</v>
      </c>
      <c r="E31" s="29">
        <f>'2.測定データ貼付け用シート'!BI29</f>
        <v>1604</v>
      </c>
      <c r="F31" s="32">
        <f>'2.測定データ貼付け用シート'!F29</f>
        <v>3472</v>
      </c>
      <c r="G31" s="27">
        <f>'2.測定データ貼付け用シート'!G29</f>
        <v>3635</v>
      </c>
      <c r="H31" s="27">
        <f>'2.測定データ貼付け用シート'!BD29</f>
        <v>3571</v>
      </c>
      <c r="I31" s="27">
        <f>'2.測定データ貼付け用シート'!BE29</f>
        <v>3603</v>
      </c>
      <c r="J31" s="27">
        <f>'2.測定データ貼付け用シート'!E29</f>
        <v>5144</v>
      </c>
      <c r="K31" s="27">
        <f>'2.測定データ貼付け用シート'!H29</f>
        <v>4952</v>
      </c>
      <c r="L31" s="27">
        <f>'2.測定データ貼付け用シート'!BC29</f>
        <v>5150</v>
      </c>
      <c r="M31" s="27">
        <f>'2.測定データ貼付け用シート'!BF29</f>
        <v>5031</v>
      </c>
      <c r="N31" s="27">
        <f>'2.測定データ貼付け用シート'!D29</f>
        <v>9292</v>
      </c>
      <c r="O31" s="27">
        <f>'2.測定データ貼付け用シート'!I29</f>
        <v>9193</v>
      </c>
      <c r="P31" s="27">
        <f>'2.測定データ貼付け用シート'!BB29</f>
        <v>9489</v>
      </c>
      <c r="Q31" s="27">
        <f>'2.測定データ貼付け用シート'!BG29</f>
        <v>8801</v>
      </c>
      <c r="R31" s="27">
        <f>'2.測定データ貼付け用シート'!C29</f>
        <v>18991</v>
      </c>
      <c r="S31" s="27">
        <f>'2.測定データ貼付け用シート'!J29</f>
        <v>18822</v>
      </c>
      <c r="T31" s="27">
        <f>'2.測定データ貼付け用シート'!BA29</f>
        <v>18903</v>
      </c>
      <c r="U31" s="243">
        <f>'2.測定データ貼付け用シート'!BH29</f>
        <v>18923</v>
      </c>
      <c r="V31" s="33">
        <f>'2.測定データ貼付け用シート'!L29</f>
        <v>8204</v>
      </c>
      <c r="W31" s="53">
        <f>'2.測定データ貼付け用シート'!AX29</f>
        <v>7883</v>
      </c>
      <c r="X31" s="46">
        <f>'2.測定データ貼付け用シート'!V29</f>
        <v>6233</v>
      </c>
      <c r="Y31" s="29">
        <f>'2.測定データ貼付け用シート'!AN29</f>
        <v>5798</v>
      </c>
      <c r="Z31" s="33">
        <f>'2.測定データ貼付け用シート'!M29</f>
        <v>8251</v>
      </c>
      <c r="AA31" s="53">
        <f>'2.測定データ貼付け用シート'!AW29</f>
        <v>7952</v>
      </c>
      <c r="AB31" s="46">
        <f>'2.測定データ貼付け用シート'!W29</f>
        <v>6433</v>
      </c>
      <c r="AC31" s="29">
        <f>'2.測定データ貼付け用シート'!AM29</f>
        <v>6599</v>
      </c>
      <c r="AD31" s="33">
        <f>'2.測定データ貼付け用シート'!N29</f>
        <v>1863</v>
      </c>
      <c r="AE31" s="53">
        <f>'2.測定データ貼付け用シート'!AV29</f>
        <v>1863</v>
      </c>
      <c r="AF31" s="46">
        <f>'2.測定データ貼付け用シート'!X29</f>
        <v>1895</v>
      </c>
      <c r="AG31" s="29">
        <f>'2.測定データ貼付け用シート'!AL29</f>
        <v>1825</v>
      </c>
      <c r="AH31" s="33">
        <f>'2.測定データ貼付け用シート'!O29</f>
        <v>1825</v>
      </c>
      <c r="AI31" s="53">
        <f>'2.測定データ貼付け用シート'!AU29</f>
        <v>1789</v>
      </c>
      <c r="AJ31" s="46">
        <f>'2.測定データ貼付け用シート'!Y29</f>
        <v>1703</v>
      </c>
      <c r="AK31" s="29">
        <f>'2.測定データ貼付け用シート'!AK29</f>
        <v>1844</v>
      </c>
      <c r="AL31" s="33">
        <f>'2.測定データ貼付け用シート'!P29</f>
        <v>1949</v>
      </c>
      <c r="AM31" s="53">
        <f>'2.測定データ貼付け用シート'!AT29</f>
        <v>1928</v>
      </c>
      <c r="AN31" s="46">
        <f>'2.測定データ貼付け用シート'!Z29</f>
        <v>1932</v>
      </c>
      <c r="AO31" s="29">
        <f>'2.測定データ貼付け用シート'!AJ29</f>
        <v>1832</v>
      </c>
      <c r="AP31" s="33">
        <f>'2.測定データ貼付け用シート'!Q29</f>
        <v>1977</v>
      </c>
      <c r="AQ31" s="53">
        <f>'2.測定データ貼付け用シート'!AS29</f>
        <v>1854</v>
      </c>
      <c r="AR31" s="46">
        <f>'2.測定データ貼付け用シート'!AA29</f>
        <v>1879</v>
      </c>
      <c r="AS31" s="29">
        <f>'2.測定データ貼付け用シート'!AI29</f>
        <v>1911</v>
      </c>
      <c r="AT31" s="33">
        <f>'2.測定データ貼付け用シート'!R29</f>
        <v>1783</v>
      </c>
      <c r="AU31" s="53">
        <f>'2.測定データ貼付け用シート'!AR29</f>
        <v>2054</v>
      </c>
      <c r="AV31" s="46">
        <f>'2.測定データ貼付け用シート'!AB29</f>
        <v>1970</v>
      </c>
      <c r="AW31" s="29">
        <f>'2.測定データ貼付け用シート'!AH29</f>
        <v>1990</v>
      </c>
      <c r="AX31" s="33">
        <f>'2.測定データ貼付け用シート'!S29</f>
        <v>1950</v>
      </c>
      <c r="AY31" s="53">
        <f>'2.測定データ貼付け用シート'!AQ29</f>
        <v>1966</v>
      </c>
      <c r="AZ31" s="46">
        <f>'2.測定データ貼付け用シート'!AC29</f>
        <v>1834</v>
      </c>
      <c r="BA31" s="29">
        <f>'2.測定データ貼付け用シート'!AG29</f>
        <v>2010</v>
      </c>
      <c r="BB31" s="33">
        <f>'2.測定データ貼付け用シート'!T29</f>
        <v>1810</v>
      </c>
      <c r="BC31" s="53">
        <f>'2.測定データ貼付け用シート'!AP29</f>
        <v>1879</v>
      </c>
      <c r="BD31" s="46">
        <f>'2.測定データ貼付け用シート'!AD29</f>
        <v>1735</v>
      </c>
      <c r="BE31" s="29">
        <f>'2.測定データ貼付け用シート'!AF29</f>
        <v>2016</v>
      </c>
      <c r="BF31" s="33">
        <f>'2.測定データ貼付け用シート'!U29</f>
        <v>1922</v>
      </c>
      <c r="BG31" s="53">
        <f>'2.測定データ貼付け用シート'!AE29</f>
        <v>1777</v>
      </c>
      <c r="BH31" s="46">
        <f>'2.測定データ貼付け用シート'!AO29</f>
        <v>9531</v>
      </c>
      <c r="BI31" s="29">
        <f>'2.測定データ貼付け用シート'!AY29</f>
        <v>4223</v>
      </c>
    </row>
    <row r="32" spans="1:61" x14ac:dyDescent="0.15">
      <c r="A32" s="6">
        <v>50</v>
      </c>
      <c r="B32" s="26">
        <f>'2.測定データ貼付け用シート'!B30</f>
        <v>1690</v>
      </c>
      <c r="C32" s="27">
        <f>'2.測定データ貼付け用シート'!K30</f>
        <v>1398</v>
      </c>
      <c r="D32" s="28">
        <f>'2.測定データ貼付け用シート'!AZ30</f>
        <v>1604</v>
      </c>
      <c r="E32" s="29">
        <f>'2.測定データ貼付け用シート'!BI30</f>
        <v>1429</v>
      </c>
      <c r="F32" s="32">
        <f>'2.測定データ貼付け用シート'!F30</f>
        <v>3037</v>
      </c>
      <c r="G32" s="27">
        <f>'2.測定データ貼付け用シート'!G30</f>
        <v>3164</v>
      </c>
      <c r="H32" s="27">
        <f>'2.測定データ貼付け用シート'!BD30</f>
        <v>3124</v>
      </c>
      <c r="I32" s="27">
        <f>'2.測定データ貼付け用シート'!BE30</f>
        <v>3153</v>
      </c>
      <c r="J32" s="27">
        <f>'2.測定データ貼付け用シート'!E30</f>
        <v>4475</v>
      </c>
      <c r="K32" s="27">
        <f>'2.測定データ貼付け用シート'!H30</f>
        <v>4309</v>
      </c>
      <c r="L32" s="27">
        <f>'2.測定データ貼付け用シート'!BC30</f>
        <v>4501</v>
      </c>
      <c r="M32" s="27">
        <f>'2.測定データ貼付け用シート'!BF30</f>
        <v>4399</v>
      </c>
      <c r="N32" s="27">
        <f>'2.測定データ貼付け用シート'!D30</f>
        <v>8152</v>
      </c>
      <c r="O32" s="27">
        <f>'2.測定データ貼付け用シート'!I30</f>
        <v>8055</v>
      </c>
      <c r="P32" s="27">
        <f>'2.測定データ貼付け用シート'!BB30</f>
        <v>8352</v>
      </c>
      <c r="Q32" s="27">
        <f>'2.測定データ貼付け用シート'!BG30</f>
        <v>7696</v>
      </c>
      <c r="R32" s="27">
        <f>'2.測定データ貼付け用シート'!C30</f>
        <v>18938</v>
      </c>
      <c r="S32" s="27">
        <f>'2.測定データ貼付け用シート'!J30</f>
        <v>18681</v>
      </c>
      <c r="T32" s="27">
        <f>'2.測定データ貼付け用シート'!BA30</f>
        <v>18860</v>
      </c>
      <c r="U32" s="243">
        <f>'2.測定データ貼付け用シート'!BH30</f>
        <v>18830</v>
      </c>
      <c r="V32" s="33">
        <f>'2.測定データ貼付け用シート'!L30</f>
        <v>7766</v>
      </c>
      <c r="W32" s="53">
        <f>'2.測定データ貼付け用シート'!AX30</f>
        <v>7440</v>
      </c>
      <c r="X32" s="46">
        <f>'2.測定データ貼付け用シート'!V30</f>
        <v>5787</v>
      </c>
      <c r="Y32" s="29">
        <f>'2.測定データ貼付け用シート'!AN30</f>
        <v>5338</v>
      </c>
      <c r="Z32" s="33">
        <f>'2.測定データ貼付け用シート'!M30</f>
        <v>7822</v>
      </c>
      <c r="AA32" s="53">
        <f>'2.測定データ貼付け用シート'!AW30</f>
        <v>7528</v>
      </c>
      <c r="AB32" s="46">
        <f>'2.測定データ貼付け用シート'!W30</f>
        <v>5981</v>
      </c>
      <c r="AC32" s="29">
        <f>'2.測定データ貼付け用シート'!AM30</f>
        <v>6131</v>
      </c>
      <c r="AD32" s="33">
        <f>'2.測定データ貼付け用シート'!N30</f>
        <v>1642</v>
      </c>
      <c r="AE32" s="53">
        <f>'2.測定データ貼付け用シート'!AV30</f>
        <v>1647</v>
      </c>
      <c r="AF32" s="46">
        <f>'2.測定データ貼付け用シート'!X30</f>
        <v>1670</v>
      </c>
      <c r="AG32" s="29">
        <f>'2.測定データ貼付け用シート'!AL30</f>
        <v>1611</v>
      </c>
      <c r="AH32" s="33">
        <f>'2.測定データ貼付け用シート'!O30</f>
        <v>1608</v>
      </c>
      <c r="AI32" s="53">
        <f>'2.測定データ貼付け用シート'!AU30</f>
        <v>1584</v>
      </c>
      <c r="AJ32" s="46">
        <f>'2.測定データ貼付け用シート'!Y30</f>
        <v>1502</v>
      </c>
      <c r="AK32" s="29">
        <f>'2.測定データ貼付け用シート'!AK30</f>
        <v>1626</v>
      </c>
      <c r="AL32" s="33">
        <f>'2.測定データ貼付け用シート'!P30</f>
        <v>1722</v>
      </c>
      <c r="AM32" s="53">
        <f>'2.測定データ貼付け用シート'!AT30</f>
        <v>1691</v>
      </c>
      <c r="AN32" s="46">
        <f>'2.測定データ貼付け用シート'!Z30</f>
        <v>1698</v>
      </c>
      <c r="AO32" s="29">
        <f>'2.測定データ貼付け用シート'!AJ30</f>
        <v>1618</v>
      </c>
      <c r="AP32" s="33">
        <f>'2.測定データ貼付け用シート'!Q30</f>
        <v>1738</v>
      </c>
      <c r="AQ32" s="53">
        <f>'2.測定データ貼付け用シート'!AS30</f>
        <v>1636</v>
      </c>
      <c r="AR32" s="46">
        <f>'2.測定データ貼付け用シート'!AA30</f>
        <v>1649</v>
      </c>
      <c r="AS32" s="29">
        <f>'2.測定データ貼付け用シート'!AI30</f>
        <v>1678</v>
      </c>
      <c r="AT32" s="33">
        <f>'2.測定データ貼付け用シート'!R30</f>
        <v>1580</v>
      </c>
      <c r="AU32" s="53">
        <f>'2.測定データ貼付け用シート'!AR30</f>
        <v>1809</v>
      </c>
      <c r="AV32" s="46">
        <f>'2.測定データ貼付け用シート'!AB30</f>
        <v>1733</v>
      </c>
      <c r="AW32" s="29">
        <f>'2.測定データ貼付け用シート'!AH30</f>
        <v>1753</v>
      </c>
      <c r="AX32" s="33">
        <f>'2.測定データ貼付け用シート'!S30</f>
        <v>1711</v>
      </c>
      <c r="AY32" s="53">
        <f>'2.測定データ貼付け用シート'!AQ30</f>
        <v>1742</v>
      </c>
      <c r="AZ32" s="46">
        <f>'2.測定データ貼付け用シート'!AC30</f>
        <v>1614</v>
      </c>
      <c r="BA32" s="29">
        <f>'2.測定データ貼付け用シート'!AG30</f>
        <v>1770</v>
      </c>
      <c r="BB32" s="33">
        <f>'2.測定データ貼付け用シート'!T30</f>
        <v>1597</v>
      </c>
      <c r="BC32" s="53">
        <f>'2.測定データ貼付け用シート'!AP30</f>
        <v>1664</v>
      </c>
      <c r="BD32" s="46">
        <f>'2.測定データ貼付け用シート'!AD30</f>
        <v>1539</v>
      </c>
      <c r="BE32" s="29">
        <f>'2.測定データ貼付け用シート'!AF30</f>
        <v>1785</v>
      </c>
      <c r="BF32" s="33">
        <f>'2.測定データ貼付け用シート'!U30</f>
        <v>1692</v>
      </c>
      <c r="BG32" s="53">
        <f>'2.測定データ貼付け用シート'!AE30</f>
        <v>1571</v>
      </c>
      <c r="BH32" s="46">
        <f>'2.測定データ貼付け用シート'!AO30</f>
        <v>8350</v>
      </c>
      <c r="BI32" s="29">
        <f>'2.測定データ貼付け用シート'!AY30</f>
        <v>3628</v>
      </c>
    </row>
    <row r="33" spans="1:61" x14ac:dyDescent="0.15">
      <c r="A33" s="6">
        <v>52</v>
      </c>
      <c r="B33" s="26">
        <f>'2.測定データ貼付け用シート'!B31</f>
        <v>1517</v>
      </c>
      <c r="C33" s="27">
        <f>'2.測定データ貼付け用シート'!K31</f>
        <v>1261</v>
      </c>
      <c r="D33" s="28">
        <f>'2.測定データ貼付け用シート'!AZ31</f>
        <v>1440</v>
      </c>
      <c r="E33" s="29">
        <f>'2.測定データ貼付け用シート'!BI31</f>
        <v>1296</v>
      </c>
      <c r="F33" s="32">
        <f>'2.測定データ貼付け用シート'!F31</f>
        <v>2658</v>
      </c>
      <c r="G33" s="27">
        <f>'2.測定データ貼付け用シート'!G31</f>
        <v>2763</v>
      </c>
      <c r="H33" s="27">
        <f>'2.測定データ貼付け用シート'!BD31</f>
        <v>2743</v>
      </c>
      <c r="I33" s="27">
        <f>'2.測定データ貼付け用シート'!BE31</f>
        <v>2769</v>
      </c>
      <c r="J33" s="27">
        <f>'2.測定データ貼付け用シート'!E31</f>
        <v>3914</v>
      </c>
      <c r="K33" s="27">
        <f>'2.測定データ貼付け用シート'!H31</f>
        <v>3751</v>
      </c>
      <c r="L33" s="27">
        <f>'2.測定データ貼付け用シート'!BC31</f>
        <v>3939</v>
      </c>
      <c r="M33" s="27">
        <f>'2.測定データ貼付け用シート'!BF31</f>
        <v>3834</v>
      </c>
      <c r="N33" s="27">
        <f>'2.測定データ貼付け用シート'!D31</f>
        <v>7108</v>
      </c>
      <c r="O33" s="27">
        <f>'2.測定データ貼付け用シート'!I31</f>
        <v>7016</v>
      </c>
      <c r="P33" s="27">
        <f>'2.測定データ貼付け用シート'!BB31</f>
        <v>7317</v>
      </c>
      <c r="Q33" s="27">
        <f>'2.測定データ貼付け用シート'!BG31</f>
        <v>6690</v>
      </c>
      <c r="R33" s="27">
        <f>'2.測定データ貼付け用シート'!C31</f>
        <v>18619</v>
      </c>
      <c r="S33" s="27">
        <f>'2.測定データ貼付け用シート'!J31</f>
        <v>17984</v>
      </c>
      <c r="T33" s="27">
        <f>'2.測定データ貼付け用シート'!BA31</f>
        <v>18596</v>
      </c>
      <c r="U33" s="243">
        <f>'2.測定データ貼付け用シート'!BH31</f>
        <v>18356</v>
      </c>
      <c r="V33" s="33">
        <f>'2.測定データ貼付け用シート'!L31</f>
        <v>7357</v>
      </c>
      <c r="W33" s="53">
        <f>'2.測定データ貼付け用シート'!AX31</f>
        <v>7036</v>
      </c>
      <c r="X33" s="46">
        <f>'2.測定データ貼付け用シート'!V31</f>
        <v>5367</v>
      </c>
      <c r="Y33" s="29">
        <f>'2.測定データ貼付け用シート'!AN31</f>
        <v>4933</v>
      </c>
      <c r="Z33" s="33">
        <f>'2.測定データ貼付け用シート'!M31</f>
        <v>7374</v>
      </c>
      <c r="AA33" s="53">
        <f>'2.測定データ貼付け用シート'!AW31</f>
        <v>7114</v>
      </c>
      <c r="AB33" s="46">
        <f>'2.測定データ貼付け用シート'!W31</f>
        <v>5555</v>
      </c>
      <c r="AC33" s="29">
        <f>'2.測定データ貼付け用シート'!AM31</f>
        <v>5706</v>
      </c>
      <c r="AD33" s="33">
        <f>'2.測定データ貼付け用シート'!N31</f>
        <v>1462</v>
      </c>
      <c r="AE33" s="53">
        <f>'2.測定データ貼付け用シート'!AV31</f>
        <v>1463</v>
      </c>
      <c r="AF33" s="46">
        <f>'2.測定データ貼付け用シート'!X31</f>
        <v>1493</v>
      </c>
      <c r="AG33" s="29">
        <f>'2.測定データ貼付け用シート'!AL31</f>
        <v>1445</v>
      </c>
      <c r="AH33" s="33">
        <f>'2.測定データ貼付け用シート'!O31</f>
        <v>1436</v>
      </c>
      <c r="AI33" s="53">
        <f>'2.測定データ貼付け用シート'!AU31</f>
        <v>1408</v>
      </c>
      <c r="AJ33" s="46">
        <f>'2.測定データ貼付け用シート'!Y31</f>
        <v>1347</v>
      </c>
      <c r="AK33" s="29">
        <f>'2.測定データ貼付け用シート'!AK31</f>
        <v>1448</v>
      </c>
      <c r="AL33" s="33">
        <f>'2.測定データ貼付け用シート'!P31</f>
        <v>1537</v>
      </c>
      <c r="AM33" s="53">
        <f>'2.測定データ貼付け用シート'!AT31</f>
        <v>1509</v>
      </c>
      <c r="AN33" s="46">
        <f>'2.測定データ貼付け用シート'!Z31</f>
        <v>1508</v>
      </c>
      <c r="AO33" s="29">
        <f>'2.測定データ貼付け用シート'!AJ31</f>
        <v>1445</v>
      </c>
      <c r="AP33" s="33">
        <f>'2.測定データ貼付け用シート'!Q31</f>
        <v>1541</v>
      </c>
      <c r="AQ33" s="53">
        <f>'2.測定データ貼付け用シート'!AS31</f>
        <v>1465</v>
      </c>
      <c r="AR33" s="46">
        <f>'2.測定データ貼付け用シート'!AA31</f>
        <v>1467</v>
      </c>
      <c r="AS33" s="29">
        <f>'2.測定データ貼付け用シート'!AI31</f>
        <v>1492</v>
      </c>
      <c r="AT33" s="33">
        <f>'2.測定データ貼付け用シート'!R31</f>
        <v>1408</v>
      </c>
      <c r="AU33" s="53">
        <f>'2.測定データ貼付け用シート'!AR31</f>
        <v>1606</v>
      </c>
      <c r="AV33" s="46">
        <f>'2.測定データ貼付け用シート'!AB31</f>
        <v>1535</v>
      </c>
      <c r="AW33" s="29">
        <f>'2.測定データ貼付け用シート'!AH31</f>
        <v>1560</v>
      </c>
      <c r="AX33" s="33">
        <f>'2.測定データ貼付け用シート'!S31</f>
        <v>1521</v>
      </c>
      <c r="AY33" s="53">
        <f>'2.測定データ貼付け用シート'!AQ31</f>
        <v>1552</v>
      </c>
      <c r="AZ33" s="46">
        <f>'2.測定データ貼付け用シート'!AC31</f>
        <v>1440</v>
      </c>
      <c r="BA33" s="29">
        <f>'2.測定データ貼付け用シート'!AG31</f>
        <v>1574</v>
      </c>
      <c r="BB33" s="33">
        <f>'2.測定データ貼付け用シート'!T31</f>
        <v>1426</v>
      </c>
      <c r="BC33" s="53">
        <f>'2.測定データ貼付け用シート'!AP31</f>
        <v>1488</v>
      </c>
      <c r="BD33" s="46">
        <f>'2.測定データ貼付け用シート'!AD31</f>
        <v>1383</v>
      </c>
      <c r="BE33" s="29">
        <f>'2.測定データ貼付け用シート'!AF31</f>
        <v>1593</v>
      </c>
      <c r="BF33" s="33">
        <f>'2.測定データ貼付け用シート'!U31</f>
        <v>1517</v>
      </c>
      <c r="BG33" s="53">
        <f>'2.測定データ貼付け用シート'!AE31</f>
        <v>1414</v>
      </c>
      <c r="BH33" s="46">
        <f>'2.測定データ貼付け用シート'!AO31</f>
        <v>7293</v>
      </c>
      <c r="BI33" s="29">
        <f>'2.測定データ貼付け用シート'!AY31</f>
        <v>3114</v>
      </c>
    </row>
    <row r="34" spans="1:61" x14ac:dyDescent="0.15">
      <c r="A34" s="6">
        <v>54</v>
      </c>
      <c r="B34" s="26">
        <f>'2.測定データ貼付け用シート'!B32</f>
        <v>1365</v>
      </c>
      <c r="C34" s="27">
        <f>'2.測定データ貼付け用シート'!K32</f>
        <v>1154</v>
      </c>
      <c r="D34" s="28">
        <f>'2.測定データ貼付け用シート'!AZ32</f>
        <v>1309</v>
      </c>
      <c r="E34" s="29">
        <f>'2.測定データ貼付け用シート'!BI32</f>
        <v>1192</v>
      </c>
      <c r="F34" s="32">
        <f>'2.測定データ貼付け用シート'!F32</f>
        <v>2339</v>
      </c>
      <c r="G34" s="27">
        <f>'2.測定データ貼付け用シート'!G32</f>
        <v>2436</v>
      </c>
      <c r="H34" s="27">
        <f>'2.測定データ貼付け用シート'!BD32</f>
        <v>2415</v>
      </c>
      <c r="I34" s="27">
        <f>'2.測定データ貼付け用シート'!BE32</f>
        <v>2426</v>
      </c>
      <c r="J34" s="27">
        <f>'2.測定データ貼付け用シート'!E32</f>
        <v>3400</v>
      </c>
      <c r="K34" s="27">
        <f>'2.測定データ貼付け用シート'!H32</f>
        <v>3258</v>
      </c>
      <c r="L34" s="27">
        <f>'2.測定データ貼付け用シート'!BC32</f>
        <v>3445</v>
      </c>
      <c r="M34" s="27">
        <f>'2.測定データ貼付け用シート'!BF32</f>
        <v>3347</v>
      </c>
      <c r="N34" s="27">
        <f>'2.測定データ貼付け用シート'!D32</f>
        <v>6150</v>
      </c>
      <c r="O34" s="27">
        <f>'2.測定データ貼付け用シート'!I32</f>
        <v>6052</v>
      </c>
      <c r="P34" s="27">
        <f>'2.測定データ貼付け用シート'!BB32</f>
        <v>6387</v>
      </c>
      <c r="Q34" s="27">
        <f>'2.測定データ貼付け用シート'!BG32</f>
        <v>5786</v>
      </c>
      <c r="R34" s="27">
        <f>'2.測定データ貼付け用シート'!C32</f>
        <v>17653</v>
      </c>
      <c r="S34" s="27">
        <f>'2.測定データ貼付け用シート'!J32</f>
        <v>16674</v>
      </c>
      <c r="T34" s="27">
        <f>'2.測定データ貼付け用シート'!BA32</f>
        <v>17896</v>
      </c>
      <c r="U34" s="243">
        <f>'2.測定データ貼付け用シート'!BH32</f>
        <v>17299</v>
      </c>
      <c r="V34" s="33">
        <f>'2.測定データ貼付け用シート'!L32</f>
        <v>6973</v>
      </c>
      <c r="W34" s="53">
        <f>'2.測定データ貼付け用シート'!AX32</f>
        <v>6645</v>
      </c>
      <c r="X34" s="46">
        <f>'2.測定データ貼付け用シート'!V32</f>
        <v>4959</v>
      </c>
      <c r="Y34" s="29">
        <f>'2.測定データ貼付け用シート'!AN32</f>
        <v>4531</v>
      </c>
      <c r="Z34" s="33">
        <f>'2.測定データ貼付け用シート'!M32</f>
        <v>6981</v>
      </c>
      <c r="AA34" s="53">
        <f>'2.測定データ貼付け用シート'!AW32</f>
        <v>6709</v>
      </c>
      <c r="AB34" s="46">
        <f>'2.測定データ貼付け用シート'!W32</f>
        <v>5153</v>
      </c>
      <c r="AC34" s="29">
        <f>'2.測定データ貼付け用シート'!AM32</f>
        <v>5284</v>
      </c>
      <c r="AD34" s="33">
        <f>'2.測定データ貼付け用シート'!N32</f>
        <v>1320</v>
      </c>
      <c r="AE34" s="53">
        <f>'2.測定データ貼付け用シート'!AV32</f>
        <v>1320</v>
      </c>
      <c r="AF34" s="46">
        <f>'2.測定データ貼付け用シート'!X32</f>
        <v>1345</v>
      </c>
      <c r="AG34" s="29">
        <f>'2.測定データ貼付け用シート'!AL32</f>
        <v>1298</v>
      </c>
      <c r="AH34" s="33">
        <f>'2.測定データ貼付け用シート'!O32</f>
        <v>1299</v>
      </c>
      <c r="AI34" s="53">
        <f>'2.測定データ貼付け用シート'!AU32</f>
        <v>1273</v>
      </c>
      <c r="AJ34" s="46">
        <f>'2.測定データ貼付け用シート'!Y32</f>
        <v>1227</v>
      </c>
      <c r="AK34" s="29">
        <f>'2.測定データ貼付け用シート'!AK32</f>
        <v>1302</v>
      </c>
      <c r="AL34" s="33">
        <f>'2.測定データ貼付け用シート'!P32</f>
        <v>1374</v>
      </c>
      <c r="AM34" s="53">
        <f>'2.測定データ貼付け用シート'!AT32</f>
        <v>1358</v>
      </c>
      <c r="AN34" s="46">
        <f>'2.測定データ貼付け用シート'!Z32</f>
        <v>1354</v>
      </c>
      <c r="AO34" s="29">
        <f>'2.測定データ貼付け用シート'!AJ32</f>
        <v>1305</v>
      </c>
      <c r="AP34" s="33">
        <f>'2.測定データ貼付け用シート'!Q32</f>
        <v>1389</v>
      </c>
      <c r="AQ34" s="53">
        <f>'2.測定データ貼付け用シート'!AS32</f>
        <v>1324</v>
      </c>
      <c r="AR34" s="46">
        <f>'2.測定データ貼付け用シート'!AA32</f>
        <v>1320</v>
      </c>
      <c r="AS34" s="29">
        <f>'2.測定データ貼付け用シート'!AI32</f>
        <v>1348</v>
      </c>
      <c r="AT34" s="33">
        <f>'2.測定データ貼付け用シート'!R32</f>
        <v>1271</v>
      </c>
      <c r="AU34" s="53">
        <f>'2.測定データ貼付け用シート'!AR32</f>
        <v>1446</v>
      </c>
      <c r="AV34" s="46">
        <f>'2.測定データ貼付け用シート'!AB32</f>
        <v>1377</v>
      </c>
      <c r="AW34" s="29">
        <f>'2.測定データ貼付け用シート'!AH32</f>
        <v>1404</v>
      </c>
      <c r="AX34" s="33">
        <f>'2.測定データ貼付け用シート'!S32</f>
        <v>1368</v>
      </c>
      <c r="AY34" s="53">
        <f>'2.測定データ貼付け用シート'!AQ32</f>
        <v>1400</v>
      </c>
      <c r="AZ34" s="46">
        <f>'2.測定データ貼付け用シート'!AC32</f>
        <v>1298</v>
      </c>
      <c r="BA34" s="29">
        <f>'2.測定データ貼付け用シート'!AG32</f>
        <v>1418</v>
      </c>
      <c r="BB34" s="33">
        <f>'2.測定データ貼付け用シート'!T32</f>
        <v>1285</v>
      </c>
      <c r="BC34" s="53">
        <f>'2.測定データ貼付け用シート'!AP32</f>
        <v>1347</v>
      </c>
      <c r="BD34" s="46">
        <f>'2.測定データ貼付け用シート'!AD32</f>
        <v>1251</v>
      </c>
      <c r="BE34" s="29">
        <f>'2.測定データ貼付け用シート'!AF32</f>
        <v>1435</v>
      </c>
      <c r="BF34" s="33">
        <f>'2.測定データ貼付け用シート'!U32</f>
        <v>1361</v>
      </c>
      <c r="BG34" s="53">
        <f>'2.測定データ貼付け用シート'!AE32</f>
        <v>1276</v>
      </c>
      <c r="BH34" s="46">
        <f>'2.測定データ貼付け用シート'!AO32</f>
        <v>6346</v>
      </c>
      <c r="BI34" s="29">
        <f>'2.測定データ貼付け用シート'!AY32</f>
        <v>2688</v>
      </c>
    </row>
    <row r="35" spans="1:61" x14ac:dyDescent="0.15">
      <c r="A35" s="6">
        <v>56</v>
      </c>
      <c r="B35" s="26">
        <f>'2.測定データ貼付け用シート'!B33</f>
        <v>1254</v>
      </c>
      <c r="C35" s="27">
        <f>'2.測定データ貼付け用シート'!K33</f>
        <v>1075</v>
      </c>
      <c r="D35" s="28">
        <f>'2.測定データ貼付け用シート'!AZ33</f>
        <v>1209</v>
      </c>
      <c r="E35" s="29">
        <f>'2.測定データ貼付け用シート'!BI33</f>
        <v>1103</v>
      </c>
      <c r="F35" s="32">
        <f>'2.測定データ貼付け用シート'!F33</f>
        <v>2063</v>
      </c>
      <c r="G35" s="27">
        <f>'2.測定データ貼付け用シート'!G33</f>
        <v>2151</v>
      </c>
      <c r="H35" s="27">
        <f>'2.測定データ貼付け用シート'!BD33</f>
        <v>2138</v>
      </c>
      <c r="I35" s="27">
        <f>'2.測定データ貼付け用シート'!BE33</f>
        <v>2152</v>
      </c>
      <c r="J35" s="27">
        <f>'2.測定データ貼付け用シート'!E33</f>
        <v>2971</v>
      </c>
      <c r="K35" s="27">
        <f>'2.測定データ貼付け用シート'!H33</f>
        <v>2842</v>
      </c>
      <c r="L35" s="27">
        <f>'2.測定データ貼付け用シート'!BC33</f>
        <v>3025</v>
      </c>
      <c r="M35" s="27">
        <f>'2.測定データ貼付け用シート'!BF33</f>
        <v>2920</v>
      </c>
      <c r="N35" s="27">
        <f>'2.測定データ貼付け用シート'!D33</f>
        <v>5314</v>
      </c>
      <c r="O35" s="27">
        <f>'2.測定データ貼付け用シート'!I33</f>
        <v>5236</v>
      </c>
      <c r="P35" s="27">
        <f>'2.測定データ貼付け用シート'!BB33</f>
        <v>5563</v>
      </c>
      <c r="Q35" s="27">
        <f>'2.測定データ貼付け用シート'!BG33</f>
        <v>4985</v>
      </c>
      <c r="R35" s="27">
        <f>'2.測定データ貼付け用シート'!C33</f>
        <v>16171</v>
      </c>
      <c r="S35" s="27">
        <f>'2.測定データ貼付け用シート'!J33</f>
        <v>14959</v>
      </c>
      <c r="T35" s="27">
        <f>'2.測定データ貼付け用シート'!BA33</f>
        <v>16639</v>
      </c>
      <c r="U35" s="243">
        <f>'2.測定データ貼付け用シート'!BH33</f>
        <v>15790</v>
      </c>
      <c r="V35" s="33">
        <f>'2.測定データ貼付け用シート'!L33</f>
        <v>6598</v>
      </c>
      <c r="W35" s="53">
        <f>'2.測定データ貼付け用シート'!AX33</f>
        <v>6279</v>
      </c>
      <c r="X35" s="46">
        <f>'2.測定データ貼付け用シート'!V33</f>
        <v>4587</v>
      </c>
      <c r="Y35" s="29">
        <f>'2.測定データ貼付け用シート'!AN33</f>
        <v>4172</v>
      </c>
      <c r="Z35" s="33">
        <f>'2.測定データ貼付け用シート'!M33</f>
        <v>6588</v>
      </c>
      <c r="AA35" s="53">
        <f>'2.測定データ貼付け用シート'!AW33</f>
        <v>6344</v>
      </c>
      <c r="AB35" s="46">
        <f>'2.測定データ貼付け用シート'!W33</f>
        <v>4789</v>
      </c>
      <c r="AC35" s="29">
        <f>'2.測定データ貼付け用シート'!AM33</f>
        <v>4912</v>
      </c>
      <c r="AD35" s="33">
        <f>'2.測定データ貼付け用シート'!N33</f>
        <v>1203</v>
      </c>
      <c r="AE35" s="53">
        <f>'2.測定データ貼付け用シート'!AV33</f>
        <v>1205</v>
      </c>
      <c r="AF35" s="46">
        <f>'2.測定データ貼付け用シート'!X33</f>
        <v>1234</v>
      </c>
      <c r="AG35" s="29">
        <f>'2.測定データ貼付け用シート'!AL33</f>
        <v>1189</v>
      </c>
      <c r="AH35" s="33">
        <f>'2.測定データ貼付け用シート'!O33</f>
        <v>1189</v>
      </c>
      <c r="AI35" s="53">
        <f>'2.測定データ貼付け用シート'!AU33</f>
        <v>1166</v>
      </c>
      <c r="AJ35" s="46">
        <f>'2.測定データ貼付け用シート'!Y33</f>
        <v>1131</v>
      </c>
      <c r="AK35" s="29">
        <f>'2.測定データ貼付け用シート'!AK33</f>
        <v>1197</v>
      </c>
      <c r="AL35" s="33">
        <f>'2.測定データ貼付け用シート'!P33</f>
        <v>1251</v>
      </c>
      <c r="AM35" s="53">
        <f>'2.測定データ貼付け用シート'!AT33</f>
        <v>1243</v>
      </c>
      <c r="AN35" s="46">
        <f>'2.測定データ貼付け用シート'!Z33</f>
        <v>1234</v>
      </c>
      <c r="AO35" s="29">
        <f>'2.測定データ貼付け用シート'!AJ33</f>
        <v>1197</v>
      </c>
      <c r="AP35" s="33">
        <f>'2.測定データ貼付け用シート'!Q33</f>
        <v>1261</v>
      </c>
      <c r="AQ35" s="53">
        <f>'2.測定データ貼付け用シート'!AS33</f>
        <v>1210</v>
      </c>
      <c r="AR35" s="46">
        <f>'2.測定データ貼付け用シート'!AA33</f>
        <v>1200</v>
      </c>
      <c r="AS35" s="29">
        <f>'2.測定データ貼付け用シート'!AI33</f>
        <v>1234</v>
      </c>
      <c r="AT35" s="33">
        <f>'2.測定データ貼付け用シート'!R33</f>
        <v>1165</v>
      </c>
      <c r="AU35" s="53">
        <f>'2.測定データ貼付け用シート'!AR33</f>
        <v>1314</v>
      </c>
      <c r="AV35" s="46">
        <f>'2.測定データ貼付け用シート'!AB33</f>
        <v>1245</v>
      </c>
      <c r="AW35" s="29">
        <f>'2.測定データ貼付け用シート'!AH33</f>
        <v>1274</v>
      </c>
      <c r="AX35" s="33">
        <f>'2.測定データ貼付け用シート'!S33</f>
        <v>1247</v>
      </c>
      <c r="AY35" s="53">
        <f>'2.測定データ貼付け用シート'!AQ33</f>
        <v>1276</v>
      </c>
      <c r="AZ35" s="46">
        <f>'2.測定データ貼付け用シート'!AC33</f>
        <v>1189</v>
      </c>
      <c r="BA35" s="29">
        <f>'2.測定データ貼付け用シート'!AG33</f>
        <v>1299</v>
      </c>
      <c r="BB35" s="33">
        <f>'2.測定データ貼付け用シート'!T33</f>
        <v>1185</v>
      </c>
      <c r="BC35" s="53">
        <f>'2.測定データ貼付け用シート'!AP33</f>
        <v>1230</v>
      </c>
      <c r="BD35" s="46">
        <f>'2.測定データ貼付け用シート'!AD33</f>
        <v>1152</v>
      </c>
      <c r="BE35" s="29">
        <f>'2.測定データ貼付け用シート'!AF33</f>
        <v>1306</v>
      </c>
      <c r="BF35" s="33">
        <f>'2.測定データ貼付け用シート'!U33</f>
        <v>1247</v>
      </c>
      <c r="BG35" s="53">
        <f>'2.測定データ貼付け用シート'!AE33</f>
        <v>1171</v>
      </c>
      <c r="BH35" s="46">
        <f>'2.測定データ貼付け用シート'!AO33</f>
        <v>5483</v>
      </c>
      <c r="BI35" s="29">
        <f>'2.測定データ貼付け用シート'!AY33</f>
        <v>2326</v>
      </c>
    </row>
    <row r="36" spans="1:61" x14ac:dyDescent="0.15">
      <c r="A36" s="6">
        <v>58</v>
      </c>
      <c r="B36" s="26">
        <f>'2.測定データ貼付け用シート'!B34</f>
        <v>1161</v>
      </c>
      <c r="C36" s="27">
        <f>'2.測定データ貼付け用シート'!K34</f>
        <v>1013</v>
      </c>
      <c r="D36" s="28">
        <f>'2.測定データ貼付け用シート'!AZ34</f>
        <v>1124</v>
      </c>
      <c r="E36" s="29">
        <f>'2.測定データ貼付け用シート'!BI34</f>
        <v>1037</v>
      </c>
      <c r="F36" s="32">
        <f>'2.測定データ貼付け用シート'!F34</f>
        <v>1833</v>
      </c>
      <c r="G36" s="27">
        <f>'2.測定データ貼付け用シート'!G34</f>
        <v>1904</v>
      </c>
      <c r="H36" s="27">
        <f>'2.測定データ貼付け用シート'!BD34</f>
        <v>1902</v>
      </c>
      <c r="I36" s="27">
        <f>'2.測定データ貼付け用シート'!BE34</f>
        <v>1905</v>
      </c>
      <c r="J36" s="27">
        <f>'2.測定データ貼付け用シート'!E34</f>
        <v>2606</v>
      </c>
      <c r="K36" s="27">
        <f>'2.測定データ貼付け用シート'!H34</f>
        <v>2492</v>
      </c>
      <c r="L36" s="27">
        <f>'2.測定データ貼付け用シート'!BC34</f>
        <v>2653</v>
      </c>
      <c r="M36" s="27">
        <f>'2.測定データ貼付け用シート'!BF34</f>
        <v>2570</v>
      </c>
      <c r="N36" s="27">
        <f>'2.測定データ貼付け用シート'!D34</f>
        <v>4581</v>
      </c>
      <c r="O36" s="27">
        <f>'2.測定データ貼付け用シート'!I34</f>
        <v>4524</v>
      </c>
      <c r="P36" s="27">
        <f>'2.測定データ貼付け用シート'!BB34</f>
        <v>4829</v>
      </c>
      <c r="Q36" s="27">
        <f>'2.測定データ貼付け用シート'!BG34</f>
        <v>4300</v>
      </c>
      <c r="R36" s="27">
        <f>'2.測定データ貼付け用シート'!C34</f>
        <v>14430</v>
      </c>
      <c r="S36" s="27">
        <f>'2.測定データ貼付け用シート'!J34</f>
        <v>13129</v>
      </c>
      <c r="T36" s="27">
        <f>'2.測定データ貼付け用シート'!BA34</f>
        <v>15078</v>
      </c>
      <c r="U36" s="243">
        <f>'2.測定データ貼付け用シート'!BH34</f>
        <v>14021</v>
      </c>
      <c r="V36" s="33">
        <f>'2.測定データ貼付け用シート'!L34</f>
        <v>6249</v>
      </c>
      <c r="W36" s="53">
        <f>'2.測定データ貼付け用シート'!AX34</f>
        <v>5921</v>
      </c>
      <c r="X36" s="46">
        <f>'2.測定データ貼付け用シート'!V34</f>
        <v>4254</v>
      </c>
      <c r="Y36" s="29">
        <f>'2.測定データ貼付け用シート'!AN34</f>
        <v>3830</v>
      </c>
      <c r="Z36" s="33">
        <f>'2.測定データ貼付け用シート'!M34</f>
        <v>6227</v>
      </c>
      <c r="AA36" s="53">
        <f>'2.測定データ貼付け用シート'!AW34</f>
        <v>5954</v>
      </c>
      <c r="AB36" s="46">
        <f>'2.測定データ貼付け用シート'!W34</f>
        <v>4431</v>
      </c>
      <c r="AC36" s="29">
        <f>'2.測定データ貼付け用シート'!AM34</f>
        <v>4568</v>
      </c>
      <c r="AD36" s="33">
        <f>'2.測定データ貼付け用シート'!N34</f>
        <v>1115</v>
      </c>
      <c r="AE36" s="53">
        <f>'2.測定データ貼付け用シート'!AV34</f>
        <v>1121</v>
      </c>
      <c r="AF36" s="46">
        <f>'2.測定データ貼付け用シート'!X34</f>
        <v>1136</v>
      </c>
      <c r="AG36" s="29">
        <f>'2.測定データ貼付け用シート'!AL34</f>
        <v>1104</v>
      </c>
      <c r="AH36" s="33">
        <f>'2.測定データ貼付け用シート'!O34</f>
        <v>1102</v>
      </c>
      <c r="AI36" s="53">
        <f>'2.測定データ貼付け用シート'!AU34</f>
        <v>1085</v>
      </c>
      <c r="AJ36" s="46">
        <f>'2.測定データ貼付け用シート'!Y34</f>
        <v>1054</v>
      </c>
      <c r="AK36" s="29">
        <f>'2.測定データ貼付け用シート'!AK34</f>
        <v>1100</v>
      </c>
      <c r="AL36" s="33">
        <f>'2.測定データ貼付け用シート'!P34</f>
        <v>1154</v>
      </c>
      <c r="AM36" s="53">
        <f>'2.測定データ貼付け用シート'!AT34</f>
        <v>1145</v>
      </c>
      <c r="AN36" s="46">
        <f>'2.測定データ貼付け用シート'!Z34</f>
        <v>1136</v>
      </c>
      <c r="AO36" s="29">
        <f>'2.測定データ貼付け用シート'!AJ34</f>
        <v>1108</v>
      </c>
      <c r="AP36" s="33">
        <f>'2.測定データ貼付け用シート'!Q34</f>
        <v>1158</v>
      </c>
      <c r="AQ36" s="53">
        <f>'2.測定データ貼付け用シート'!AS34</f>
        <v>1124</v>
      </c>
      <c r="AR36" s="46">
        <f>'2.測定データ貼付け用シート'!AA34</f>
        <v>1117</v>
      </c>
      <c r="AS36" s="29">
        <f>'2.測定データ貼付け用シート'!AI34</f>
        <v>1135</v>
      </c>
      <c r="AT36" s="33">
        <f>'2.測定データ貼付け用シート'!R34</f>
        <v>1090</v>
      </c>
      <c r="AU36" s="53">
        <f>'2.測定データ貼付け用シート'!AR34</f>
        <v>1206</v>
      </c>
      <c r="AV36" s="46">
        <f>'2.測定データ貼付け用シート'!AB34</f>
        <v>1155</v>
      </c>
      <c r="AW36" s="29">
        <f>'2.測定データ貼付け用シート'!AH34</f>
        <v>1182</v>
      </c>
      <c r="AX36" s="33">
        <f>'2.測定データ貼付け用シート'!S34</f>
        <v>1143</v>
      </c>
      <c r="AY36" s="53">
        <f>'2.測定データ貼付け用シート'!AQ34</f>
        <v>1181</v>
      </c>
      <c r="AZ36" s="46">
        <f>'2.測定データ貼付け用シート'!AC34</f>
        <v>1100</v>
      </c>
      <c r="BA36" s="29">
        <f>'2.測定データ貼付け用シート'!AG34</f>
        <v>1199</v>
      </c>
      <c r="BB36" s="33">
        <f>'2.測定データ貼付け用シート'!T34</f>
        <v>1101</v>
      </c>
      <c r="BC36" s="53">
        <f>'2.測定データ貼付け用シート'!AP34</f>
        <v>1141</v>
      </c>
      <c r="BD36" s="46">
        <f>'2.測定データ貼付け用シート'!AD34</f>
        <v>1069</v>
      </c>
      <c r="BE36" s="29">
        <f>'2.測定データ貼付け用シート'!AF34</f>
        <v>1207</v>
      </c>
      <c r="BF36" s="33">
        <f>'2.測定データ貼付け用シート'!U34</f>
        <v>1145</v>
      </c>
      <c r="BG36" s="53">
        <f>'2.測定データ貼付け用シート'!AE34</f>
        <v>1093</v>
      </c>
      <c r="BH36" s="46">
        <f>'2.測定データ貼付け用シート'!AO34</f>
        <v>4728</v>
      </c>
      <c r="BI36" s="29">
        <f>'2.測定データ貼付け用シート'!AY34</f>
        <v>2032</v>
      </c>
    </row>
    <row r="37" spans="1:61" x14ac:dyDescent="0.15">
      <c r="A37" s="6">
        <v>60</v>
      </c>
      <c r="B37" s="26">
        <f>'2.測定データ貼付け用シート'!B35</f>
        <v>1085</v>
      </c>
      <c r="C37" s="27">
        <f>'2.測定データ貼付け用シート'!K35</f>
        <v>963</v>
      </c>
      <c r="D37" s="28">
        <f>'2.測定データ貼付け用シート'!AZ35</f>
        <v>1054</v>
      </c>
      <c r="E37" s="29">
        <f>'2.測定データ貼付け用シート'!BI35</f>
        <v>984</v>
      </c>
      <c r="F37" s="32">
        <f>'2.測定データ貼付け用シート'!F35</f>
        <v>1639</v>
      </c>
      <c r="G37" s="27">
        <f>'2.測定データ貼付け用シート'!G35</f>
        <v>1705</v>
      </c>
      <c r="H37" s="27">
        <f>'2.測定データ貼付け用シート'!BD35</f>
        <v>1704</v>
      </c>
      <c r="I37" s="27">
        <f>'2.測定データ貼付け用シート'!BE35</f>
        <v>1716</v>
      </c>
      <c r="J37" s="27">
        <f>'2.測定データ貼付け用シート'!E35</f>
        <v>2284</v>
      </c>
      <c r="K37" s="27">
        <f>'2.測定データ貼付け用シート'!H35</f>
        <v>2189</v>
      </c>
      <c r="L37" s="27">
        <f>'2.測定データ貼付け用シート'!BC35</f>
        <v>2347</v>
      </c>
      <c r="M37" s="27">
        <f>'2.測定データ貼付け用シート'!BF35</f>
        <v>2262</v>
      </c>
      <c r="N37" s="27">
        <f>'2.測定データ貼付け用シート'!D35</f>
        <v>3950</v>
      </c>
      <c r="O37" s="27">
        <f>'2.測定データ貼付け用シート'!I35</f>
        <v>3897</v>
      </c>
      <c r="P37" s="27">
        <f>'2.測定データ貼付け用シート'!BB35</f>
        <v>4186</v>
      </c>
      <c r="Q37" s="27">
        <f>'2.測定データ貼付け用シート'!BG35</f>
        <v>3706</v>
      </c>
      <c r="R37" s="27">
        <f>'2.測定データ貼付け用シート'!C35</f>
        <v>12616</v>
      </c>
      <c r="S37" s="27">
        <f>'2.測定データ貼付け用シート'!J35</f>
        <v>11297</v>
      </c>
      <c r="T37" s="27">
        <f>'2.測定データ貼付け用シート'!BA35</f>
        <v>13390</v>
      </c>
      <c r="U37" s="243">
        <f>'2.測定データ貼付け用シート'!BH35</f>
        <v>12227</v>
      </c>
      <c r="V37" s="33">
        <f>'2.測定データ貼付け用シート'!L35</f>
        <v>5909</v>
      </c>
      <c r="W37" s="53">
        <f>'2.測定データ貼付け用シート'!AX35</f>
        <v>5573</v>
      </c>
      <c r="X37" s="46">
        <f>'2.測定データ貼付け用シート'!V35</f>
        <v>3931</v>
      </c>
      <c r="Y37" s="29">
        <f>'2.測定データ貼付け用シート'!AN35</f>
        <v>3517</v>
      </c>
      <c r="Z37" s="33">
        <f>'2.測定データ貼付け用シート'!M35</f>
        <v>5886</v>
      </c>
      <c r="AA37" s="53">
        <f>'2.測定データ貼付け用シート'!AW35</f>
        <v>5648</v>
      </c>
      <c r="AB37" s="46">
        <f>'2.測定データ貼付け用シート'!W35</f>
        <v>4112</v>
      </c>
      <c r="AC37" s="29">
        <f>'2.測定データ貼付け用シート'!AM35</f>
        <v>4223</v>
      </c>
      <c r="AD37" s="33">
        <f>'2.測定データ貼付け用シート'!N35</f>
        <v>1040</v>
      </c>
      <c r="AE37" s="53">
        <f>'2.測定データ貼付け用シート'!AV35</f>
        <v>1044</v>
      </c>
      <c r="AF37" s="46">
        <f>'2.測定データ貼付け用シート'!X35</f>
        <v>1070</v>
      </c>
      <c r="AG37" s="29">
        <f>'2.測定データ貼付け用シート'!AL35</f>
        <v>1037</v>
      </c>
      <c r="AH37" s="33">
        <f>'2.測定データ貼付け用シート'!O35</f>
        <v>1037</v>
      </c>
      <c r="AI37" s="53">
        <f>'2.測定データ貼付け用シート'!AU35</f>
        <v>1019</v>
      </c>
      <c r="AJ37" s="46">
        <f>'2.測定データ貼付け用シート'!Y35</f>
        <v>997</v>
      </c>
      <c r="AK37" s="29">
        <f>'2.測定データ貼付け用シート'!AK35</f>
        <v>1036</v>
      </c>
      <c r="AL37" s="33">
        <f>'2.測定データ貼付け用シート'!P35</f>
        <v>1079</v>
      </c>
      <c r="AM37" s="53">
        <f>'2.測定データ貼付け用シート'!AT35</f>
        <v>1069</v>
      </c>
      <c r="AN37" s="46">
        <f>'2.測定データ貼付け用シート'!Z35</f>
        <v>1056</v>
      </c>
      <c r="AO37" s="29">
        <f>'2.測定データ貼付け用シート'!AJ35</f>
        <v>1039</v>
      </c>
      <c r="AP37" s="33">
        <f>'2.測定データ貼付け用シート'!Q35</f>
        <v>1080</v>
      </c>
      <c r="AQ37" s="53">
        <f>'2.測定データ貼付け用シート'!AS35</f>
        <v>1053</v>
      </c>
      <c r="AR37" s="46">
        <f>'2.測定データ貼付け用シート'!AA35</f>
        <v>1042</v>
      </c>
      <c r="AS37" s="29">
        <f>'2.測定データ貼付け用シート'!AI35</f>
        <v>1064</v>
      </c>
      <c r="AT37" s="33">
        <f>'2.測定データ貼付け用シート'!R35</f>
        <v>1027</v>
      </c>
      <c r="AU37" s="53">
        <f>'2.測定データ貼付け用シート'!AR35</f>
        <v>1114</v>
      </c>
      <c r="AV37" s="46">
        <f>'2.測定データ貼付け用シート'!AB35</f>
        <v>1073</v>
      </c>
      <c r="AW37" s="29">
        <f>'2.測定データ貼付け用シート'!AH35</f>
        <v>1103</v>
      </c>
      <c r="AX37" s="33">
        <f>'2.測定データ貼付け用シート'!S35</f>
        <v>1062</v>
      </c>
      <c r="AY37" s="53">
        <f>'2.測定データ貼付け用シート'!AQ35</f>
        <v>1107</v>
      </c>
      <c r="AZ37" s="46">
        <f>'2.測定データ貼付け用シート'!AC35</f>
        <v>1039</v>
      </c>
      <c r="BA37" s="29">
        <f>'2.測定データ貼付け用シート'!AG35</f>
        <v>1114</v>
      </c>
      <c r="BB37" s="33">
        <f>'2.測定データ貼付け用シート'!T35</f>
        <v>1030</v>
      </c>
      <c r="BC37" s="53">
        <f>'2.測定データ貼付け用シート'!AP35</f>
        <v>1065</v>
      </c>
      <c r="BD37" s="46">
        <f>'2.測定データ貼付け用シート'!AD35</f>
        <v>1009</v>
      </c>
      <c r="BE37" s="29">
        <f>'2.測定データ貼付け用シート'!AF35</f>
        <v>1128</v>
      </c>
      <c r="BF37" s="33">
        <f>'2.測定データ貼付け用シート'!U35</f>
        <v>1065</v>
      </c>
      <c r="BG37" s="53">
        <f>'2.測定データ貼付け用シート'!AE35</f>
        <v>1022</v>
      </c>
      <c r="BH37" s="46">
        <f>'2.測定データ貼付け用シート'!AO35</f>
        <v>4067</v>
      </c>
      <c r="BI37" s="29">
        <f>'2.測定データ貼付け用シート'!AY35</f>
        <v>1777</v>
      </c>
    </row>
    <row r="38" spans="1:61" x14ac:dyDescent="0.15">
      <c r="A38" s="6">
        <v>62</v>
      </c>
      <c r="B38" s="26">
        <f>'2.測定データ貼付け用シート'!B36</f>
        <v>1025</v>
      </c>
      <c r="C38" s="27">
        <f>'2.測定データ貼付け用シート'!K36</f>
        <v>931</v>
      </c>
      <c r="D38" s="28">
        <f>'2.測定データ貼付け用シート'!AZ36</f>
        <v>1006</v>
      </c>
      <c r="E38" s="29">
        <f>'2.測定データ貼付け用シート'!BI36</f>
        <v>942</v>
      </c>
      <c r="F38" s="32">
        <f>'2.測定データ貼付け用シート'!F36</f>
        <v>1482</v>
      </c>
      <c r="G38" s="27">
        <f>'2.測定データ貼付け用シート'!G36</f>
        <v>1536</v>
      </c>
      <c r="H38" s="27">
        <f>'2.測定データ貼付け用シート'!BD36</f>
        <v>1542</v>
      </c>
      <c r="I38" s="27">
        <f>'2.測定データ貼付け用シート'!BE36</f>
        <v>1545</v>
      </c>
      <c r="J38" s="27">
        <f>'2.測定データ貼付け用シート'!E36</f>
        <v>2022</v>
      </c>
      <c r="K38" s="27">
        <f>'2.測定データ貼付け用シート'!H36</f>
        <v>1941</v>
      </c>
      <c r="L38" s="27">
        <f>'2.測定データ貼付け用シート'!BC36</f>
        <v>2069</v>
      </c>
      <c r="M38" s="27">
        <f>'2.測定データ貼付け用シート'!BF36</f>
        <v>2002</v>
      </c>
      <c r="N38" s="27">
        <f>'2.測定データ貼付け用シート'!D36</f>
        <v>3409</v>
      </c>
      <c r="O38" s="27">
        <f>'2.測定データ貼付け用シート'!I36</f>
        <v>3358</v>
      </c>
      <c r="P38" s="27">
        <f>'2.測定データ貼付け用シート'!BB36</f>
        <v>3627</v>
      </c>
      <c r="Q38" s="27">
        <f>'2.測定データ貼付け用シート'!BG36</f>
        <v>3199</v>
      </c>
      <c r="R38" s="27">
        <f>'2.測定データ貼付け用シート'!C36</f>
        <v>10834</v>
      </c>
      <c r="S38" s="27">
        <f>'2.測定データ貼付け用シート'!J36</f>
        <v>9567</v>
      </c>
      <c r="T38" s="27">
        <f>'2.測定データ貼付け用シート'!BA36</f>
        <v>11655</v>
      </c>
      <c r="U38" s="243">
        <f>'2.測定データ貼付け用シート'!BH36</f>
        <v>10473</v>
      </c>
      <c r="V38" s="33">
        <f>'2.測定データ貼付け用シート'!L36</f>
        <v>5580</v>
      </c>
      <c r="W38" s="53">
        <f>'2.測定データ貼付け用シート'!AX36</f>
        <v>5267</v>
      </c>
      <c r="X38" s="46">
        <f>'2.測定データ貼付け用シート'!V36</f>
        <v>3627</v>
      </c>
      <c r="Y38" s="29">
        <f>'2.測定データ貼付け用シート'!AN36</f>
        <v>3233</v>
      </c>
      <c r="Z38" s="33">
        <f>'2.測定データ貼付け用シート'!M36</f>
        <v>5548</v>
      </c>
      <c r="AA38" s="53">
        <f>'2.測定データ貼付け用シート'!AW36</f>
        <v>5329</v>
      </c>
      <c r="AB38" s="46">
        <f>'2.測定データ貼付け用シート'!W36</f>
        <v>3801</v>
      </c>
      <c r="AC38" s="29">
        <f>'2.測定データ貼付け用シート'!AM36</f>
        <v>3916</v>
      </c>
      <c r="AD38" s="33">
        <f>'2.測定データ貼付け用シート'!N36</f>
        <v>989</v>
      </c>
      <c r="AE38" s="53">
        <f>'2.測定データ貼付け用シート'!AV36</f>
        <v>992</v>
      </c>
      <c r="AF38" s="46">
        <f>'2.測定データ貼付け用シート'!X36</f>
        <v>1011</v>
      </c>
      <c r="AG38" s="29">
        <f>'2.測定データ貼付け用シート'!AL36</f>
        <v>981</v>
      </c>
      <c r="AH38" s="33">
        <f>'2.測定データ貼付け用シート'!O36</f>
        <v>987</v>
      </c>
      <c r="AI38" s="53">
        <f>'2.測定データ貼付け用シート'!AU36</f>
        <v>974</v>
      </c>
      <c r="AJ38" s="46">
        <f>'2.測定データ貼付け用シート'!Y36</f>
        <v>955</v>
      </c>
      <c r="AK38" s="29">
        <f>'2.測定データ貼付け用シート'!AK36</f>
        <v>985</v>
      </c>
      <c r="AL38" s="33">
        <f>'2.測定データ貼付け用シート'!P36</f>
        <v>1018</v>
      </c>
      <c r="AM38" s="53">
        <f>'2.測定データ貼付け用シート'!AT36</f>
        <v>1012</v>
      </c>
      <c r="AN38" s="46">
        <f>'2.測定データ貼付け用シート'!Z36</f>
        <v>1009</v>
      </c>
      <c r="AO38" s="29">
        <f>'2.測定データ貼付け用シート'!AJ36</f>
        <v>986</v>
      </c>
      <c r="AP38" s="33">
        <f>'2.測定データ貼付け用シート'!Q36</f>
        <v>1020</v>
      </c>
      <c r="AQ38" s="53">
        <f>'2.測定データ貼付け用シート'!AS36</f>
        <v>997</v>
      </c>
      <c r="AR38" s="46">
        <f>'2.測定データ貼付け用シート'!AA36</f>
        <v>986</v>
      </c>
      <c r="AS38" s="29">
        <f>'2.測定データ貼付け用シート'!AI36</f>
        <v>1004</v>
      </c>
      <c r="AT38" s="33">
        <f>'2.測定データ貼付け用シート'!R36</f>
        <v>977</v>
      </c>
      <c r="AU38" s="53">
        <f>'2.測定データ貼付け用シート'!AR36</f>
        <v>1058</v>
      </c>
      <c r="AV38" s="46">
        <f>'2.測定データ貼付け用シート'!AB36</f>
        <v>1016</v>
      </c>
      <c r="AW38" s="29">
        <f>'2.測定データ貼付け用シート'!AH36</f>
        <v>1038</v>
      </c>
      <c r="AX38" s="33">
        <f>'2.測定データ貼付け用シート'!S36</f>
        <v>1008</v>
      </c>
      <c r="AY38" s="53">
        <f>'2.測定データ貼付け用シート'!AQ36</f>
        <v>1042</v>
      </c>
      <c r="AZ38" s="46">
        <f>'2.測定データ貼付け用シート'!AC36</f>
        <v>981</v>
      </c>
      <c r="BA38" s="29">
        <f>'2.測定データ貼付け用シート'!AG36</f>
        <v>1053</v>
      </c>
      <c r="BB38" s="33">
        <f>'2.測定データ貼付け用シート'!T36</f>
        <v>978</v>
      </c>
      <c r="BC38" s="53">
        <f>'2.測定データ貼付け用シート'!AP36</f>
        <v>1008</v>
      </c>
      <c r="BD38" s="46">
        <f>'2.測定データ貼付け用シート'!AD36</f>
        <v>968</v>
      </c>
      <c r="BE38" s="29">
        <f>'2.測定データ貼付け用シート'!AF36</f>
        <v>1065</v>
      </c>
      <c r="BF38" s="33">
        <f>'2.測定データ貼付け用シート'!U36</f>
        <v>1013</v>
      </c>
      <c r="BG38" s="53">
        <f>'2.測定データ貼付け用シート'!AE36</f>
        <v>976</v>
      </c>
      <c r="BH38" s="46">
        <f>'2.測定データ貼付け用シート'!AO36</f>
        <v>3497</v>
      </c>
      <c r="BI38" s="29">
        <f>'2.測定データ貼付け用シート'!AY36</f>
        <v>1580</v>
      </c>
    </row>
    <row r="39" spans="1:61" x14ac:dyDescent="0.15">
      <c r="A39" s="6">
        <v>64</v>
      </c>
      <c r="B39" s="26">
        <f>'2.測定データ貼付け用シート'!B37</f>
        <v>977</v>
      </c>
      <c r="C39" s="27">
        <f>'2.測定データ貼付け用シート'!K37</f>
        <v>897</v>
      </c>
      <c r="D39" s="28">
        <f>'2.測定データ貼付け用シート'!AZ37</f>
        <v>964</v>
      </c>
      <c r="E39" s="29">
        <f>'2.測定データ貼付け用シート'!BI37</f>
        <v>913</v>
      </c>
      <c r="F39" s="32">
        <f>'2.測定データ貼付け用シート'!F37</f>
        <v>1353</v>
      </c>
      <c r="G39" s="27">
        <f>'2.測定データ貼付け用シート'!G37</f>
        <v>1399</v>
      </c>
      <c r="H39" s="27">
        <f>'2.測定データ貼付け用シート'!BD37</f>
        <v>1402</v>
      </c>
      <c r="I39" s="27">
        <f>'2.測定データ貼付け用シート'!BE37</f>
        <v>1404</v>
      </c>
      <c r="J39" s="27">
        <f>'2.測定データ貼付け用シート'!E37</f>
        <v>1804</v>
      </c>
      <c r="K39" s="27">
        <f>'2.測定データ貼付け用シート'!H37</f>
        <v>1728</v>
      </c>
      <c r="L39" s="27">
        <f>'2.測定データ貼付け用シート'!BC37</f>
        <v>1862</v>
      </c>
      <c r="M39" s="27">
        <f>'2.測定データ貼付け用シート'!BF37</f>
        <v>1782</v>
      </c>
      <c r="N39" s="27">
        <f>'2.測定データ貼付け用シート'!D37</f>
        <v>2942</v>
      </c>
      <c r="O39" s="27">
        <f>'2.測定データ貼付け用シート'!I37</f>
        <v>2900</v>
      </c>
      <c r="P39" s="27">
        <f>'2.測定データ貼付け用シート'!BB37</f>
        <v>3156</v>
      </c>
      <c r="Q39" s="27">
        <f>'2.測定データ貼付け用シート'!BG37</f>
        <v>2768</v>
      </c>
      <c r="R39" s="27">
        <f>'2.測定データ貼付け用シート'!C37</f>
        <v>9141</v>
      </c>
      <c r="S39" s="27">
        <f>'2.測定データ貼付け用シート'!J37</f>
        <v>7990</v>
      </c>
      <c r="T39" s="27">
        <f>'2.測定データ貼付け用シート'!BA37</f>
        <v>9995</v>
      </c>
      <c r="U39" s="243">
        <f>'2.測定データ貼付け用シート'!BH37</f>
        <v>8865</v>
      </c>
      <c r="V39" s="33">
        <f>'2.測定データ貼付け用シート'!L37</f>
        <v>5276</v>
      </c>
      <c r="W39" s="53">
        <f>'2.測定データ貼付け用シート'!AX37</f>
        <v>4961</v>
      </c>
      <c r="X39" s="46">
        <f>'2.測定データ貼付け用シート'!V37</f>
        <v>3343</v>
      </c>
      <c r="Y39" s="29">
        <f>'2.測定データ貼付け用シート'!AN37</f>
        <v>2968</v>
      </c>
      <c r="Z39" s="33">
        <f>'2.測定データ貼付け用シート'!M37</f>
        <v>5267</v>
      </c>
      <c r="AA39" s="53">
        <f>'2.測定データ貼付け用シート'!AW37</f>
        <v>5039</v>
      </c>
      <c r="AB39" s="46">
        <f>'2.測定データ貼付け用シート'!W37</f>
        <v>3528</v>
      </c>
      <c r="AC39" s="29">
        <f>'2.測定データ貼付け用シート'!AM37</f>
        <v>3629</v>
      </c>
      <c r="AD39" s="33">
        <f>'2.測定データ貼付け用シート'!N37</f>
        <v>947</v>
      </c>
      <c r="AE39" s="53">
        <f>'2.測定データ貼付け用シート'!AV37</f>
        <v>955</v>
      </c>
      <c r="AF39" s="46">
        <f>'2.測定データ貼付け用シート'!X37</f>
        <v>964</v>
      </c>
      <c r="AG39" s="29">
        <f>'2.測定データ貼付け用シート'!AL37</f>
        <v>946</v>
      </c>
      <c r="AH39" s="33">
        <f>'2.測定データ貼付け用シート'!O37</f>
        <v>950</v>
      </c>
      <c r="AI39" s="53">
        <f>'2.測定データ貼付け用シート'!AU37</f>
        <v>931</v>
      </c>
      <c r="AJ39" s="46">
        <f>'2.測定データ貼付け用シート'!Y37</f>
        <v>921</v>
      </c>
      <c r="AK39" s="29">
        <f>'2.測定データ貼付け用シート'!AK37</f>
        <v>944</v>
      </c>
      <c r="AL39" s="33">
        <f>'2.測定データ貼付け用シート'!P37</f>
        <v>971</v>
      </c>
      <c r="AM39" s="53">
        <f>'2.測定データ貼付け用シート'!AT37</f>
        <v>975</v>
      </c>
      <c r="AN39" s="46">
        <f>'2.測定データ貼付け用シート'!Z37</f>
        <v>964</v>
      </c>
      <c r="AO39" s="29">
        <f>'2.測定データ貼付け用シート'!AJ37</f>
        <v>945</v>
      </c>
      <c r="AP39" s="33">
        <f>'2.測定データ貼付け用シート'!Q37</f>
        <v>972</v>
      </c>
      <c r="AQ39" s="53">
        <f>'2.測定データ貼付け用シート'!AS37</f>
        <v>959</v>
      </c>
      <c r="AR39" s="46">
        <f>'2.測定データ貼付け用シート'!AA37</f>
        <v>945</v>
      </c>
      <c r="AS39" s="29">
        <f>'2.測定データ貼付け用シート'!AI37</f>
        <v>959</v>
      </c>
      <c r="AT39" s="33">
        <f>'2.測定データ貼付け用シート'!R37</f>
        <v>940</v>
      </c>
      <c r="AU39" s="53">
        <f>'2.測定データ貼付け用シート'!AR37</f>
        <v>1000</v>
      </c>
      <c r="AV39" s="46">
        <f>'2.測定データ貼付け用シート'!AB37</f>
        <v>965</v>
      </c>
      <c r="AW39" s="29">
        <f>'2.測定データ貼付け用シート'!AH37</f>
        <v>992</v>
      </c>
      <c r="AX39" s="33">
        <f>'2.測定データ貼付け用シート'!S37</f>
        <v>958</v>
      </c>
      <c r="AY39" s="53">
        <f>'2.測定データ貼付け用シート'!AQ37</f>
        <v>995</v>
      </c>
      <c r="AZ39" s="46">
        <f>'2.測定データ貼付け用シート'!AC37</f>
        <v>937</v>
      </c>
      <c r="BA39" s="29">
        <f>'2.測定データ貼付け用シート'!AG37</f>
        <v>1002</v>
      </c>
      <c r="BB39" s="33">
        <f>'2.測定データ貼付け用シート'!T37</f>
        <v>943</v>
      </c>
      <c r="BC39" s="53">
        <f>'2.測定データ貼付け用シート'!AP37</f>
        <v>962</v>
      </c>
      <c r="BD39" s="46">
        <f>'2.測定データ貼付け用シート'!AD37</f>
        <v>933</v>
      </c>
      <c r="BE39" s="29">
        <f>'2.測定データ貼付け用シート'!AF37</f>
        <v>1015</v>
      </c>
      <c r="BF39" s="33">
        <f>'2.測定データ貼付け用シート'!U37</f>
        <v>964</v>
      </c>
      <c r="BG39" s="53">
        <f>'2.測定データ貼付け用シート'!AE37</f>
        <v>943</v>
      </c>
      <c r="BH39" s="46">
        <f>'2.測定データ貼付け用シート'!AO37</f>
        <v>3028</v>
      </c>
      <c r="BI39" s="29">
        <f>'2.測定データ貼付け用シート'!AY37</f>
        <v>1412</v>
      </c>
    </row>
    <row r="40" spans="1:61" x14ac:dyDescent="0.15">
      <c r="A40" s="6">
        <v>66</v>
      </c>
      <c r="B40" s="26">
        <f>'2.測定データ貼付け用シート'!B38</f>
        <v>944</v>
      </c>
      <c r="C40" s="27">
        <f>'2.測定データ貼付け用シート'!K38</f>
        <v>875</v>
      </c>
      <c r="D40" s="28">
        <f>'2.測定データ貼付け用シート'!AZ38</f>
        <v>932</v>
      </c>
      <c r="E40" s="29">
        <f>'2.測定データ貼付け用シート'!BI38</f>
        <v>886</v>
      </c>
      <c r="F40" s="32">
        <f>'2.測定データ貼付け用シート'!F38</f>
        <v>1246</v>
      </c>
      <c r="G40" s="27">
        <f>'2.測定データ貼付け用シート'!G38</f>
        <v>1287</v>
      </c>
      <c r="H40" s="27">
        <f>'2.測定データ貼付け用シート'!BD38</f>
        <v>1294</v>
      </c>
      <c r="I40" s="27">
        <f>'2.測定データ貼付け用シート'!BE38</f>
        <v>1292</v>
      </c>
      <c r="J40" s="27">
        <f>'2.測定データ貼付け用シート'!E38</f>
        <v>1617</v>
      </c>
      <c r="K40" s="27">
        <f>'2.測定データ貼付け用シート'!H38</f>
        <v>1558</v>
      </c>
      <c r="L40" s="27">
        <f>'2.測定データ貼付け用シート'!BC38</f>
        <v>1665</v>
      </c>
      <c r="M40" s="27">
        <f>'2.測定データ貼付け用シート'!BF38</f>
        <v>1604</v>
      </c>
      <c r="N40" s="27">
        <f>'2.測定データ貼付け用シート'!D38</f>
        <v>2552</v>
      </c>
      <c r="O40" s="27">
        <f>'2.測定データ貼付け用シート'!I38</f>
        <v>2520</v>
      </c>
      <c r="P40" s="27">
        <f>'2.測定データ貼付け用シート'!BB38</f>
        <v>2747</v>
      </c>
      <c r="Q40" s="27">
        <f>'2.測定データ貼付け用シート'!BG38</f>
        <v>2411</v>
      </c>
      <c r="R40" s="27">
        <f>'2.測定データ貼付け用シート'!C38</f>
        <v>7637</v>
      </c>
      <c r="S40" s="27">
        <f>'2.測定データ貼付け用シート'!J38</f>
        <v>6608</v>
      </c>
      <c r="T40" s="27">
        <f>'2.測定データ貼付け用シート'!BA38</f>
        <v>8480</v>
      </c>
      <c r="U40" s="243">
        <f>'2.測定データ貼付け用シート'!BH38</f>
        <v>7405</v>
      </c>
      <c r="V40" s="33">
        <f>'2.測定データ貼付け用シート'!L38</f>
        <v>4993</v>
      </c>
      <c r="W40" s="53">
        <f>'2.測定データ貼付け用シート'!AX38</f>
        <v>4685</v>
      </c>
      <c r="X40" s="46">
        <f>'2.測定データ貼付け用シート'!V38</f>
        <v>3092</v>
      </c>
      <c r="Y40" s="29">
        <f>'2.測定データ貼付け用シート'!AN38</f>
        <v>2742</v>
      </c>
      <c r="Z40" s="33">
        <f>'2.測定データ貼付け用シート'!M38</f>
        <v>4967</v>
      </c>
      <c r="AA40" s="53">
        <f>'2.測定データ貼付け用シート'!AW38</f>
        <v>4745</v>
      </c>
      <c r="AB40" s="46">
        <f>'2.測定データ貼付け用シート'!W38</f>
        <v>3255</v>
      </c>
      <c r="AC40" s="29">
        <f>'2.測定データ貼付け用シート'!AM38</f>
        <v>3359</v>
      </c>
      <c r="AD40" s="33">
        <f>'2.測定データ貼付け用シート'!N38</f>
        <v>914</v>
      </c>
      <c r="AE40" s="53">
        <f>'2.測定データ貼付け用シート'!AV38</f>
        <v>921</v>
      </c>
      <c r="AF40" s="46">
        <f>'2.測定データ貼付け用シート'!X38</f>
        <v>940</v>
      </c>
      <c r="AG40" s="29">
        <f>'2.測定データ貼付け用シート'!AL38</f>
        <v>922</v>
      </c>
      <c r="AH40" s="33">
        <f>'2.測定データ貼付け用シート'!O38</f>
        <v>916</v>
      </c>
      <c r="AI40" s="53">
        <f>'2.測定データ貼付け用シート'!AU38</f>
        <v>903</v>
      </c>
      <c r="AJ40" s="46">
        <f>'2.測定データ貼付け用シート'!Y38</f>
        <v>901</v>
      </c>
      <c r="AK40" s="29">
        <f>'2.測定データ貼付け用シート'!AK38</f>
        <v>913</v>
      </c>
      <c r="AL40" s="33">
        <f>'2.測定データ貼付け用シート'!P38</f>
        <v>934</v>
      </c>
      <c r="AM40" s="53">
        <f>'2.測定データ貼付け用シート'!AT38</f>
        <v>931</v>
      </c>
      <c r="AN40" s="46">
        <f>'2.測定データ貼付け用シート'!Z38</f>
        <v>928</v>
      </c>
      <c r="AO40" s="29">
        <f>'2.測定データ貼付け用シート'!AJ38</f>
        <v>919</v>
      </c>
      <c r="AP40" s="33">
        <f>'2.測定データ貼付け用シート'!Q38</f>
        <v>936</v>
      </c>
      <c r="AQ40" s="53">
        <f>'2.測定データ貼付け用シート'!AS38</f>
        <v>929</v>
      </c>
      <c r="AR40" s="46">
        <f>'2.測定データ貼付け用シート'!AA38</f>
        <v>912</v>
      </c>
      <c r="AS40" s="29">
        <f>'2.測定データ貼付け用シート'!AI38</f>
        <v>930</v>
      </c>
      <c r="AT40" s="33">
        <f>'2.測定データ貼付け用シート'!R38</f>
        <v>913</v>
      </c>
      <c r="AU40" s="53">
        <f>'2.測定データ貼付け用シート'!AR38</f>
        <v>961</v>
      </c>
      <c r="AV40" s="46">
        <f>'2.測定データ貼付け用シート'!AB38</f>
        <v>933</v>
      </c>
      <c r="AW40" s="29">
        <f>'2.測定データ貼付け用シート'!AH38</f>
        <v>954</v>
      </c>
      <c r="AX40" s="33">
        <f>'2.測定データ貼付け用シート'!S38</f>
        <v>925</v>
      </c>
      <c r="AY40" s="53">
        <f>'2.測定データ貼付け用シート'!AQ38</f>
        <v>959</v>
      </c>
      <c r="AZ40" s="46">
        <f>'2.測定データ貼付け用シート'!AC38</f>
        <v>909</v>
      </c>
      <c r="BA40" s="29">
        <f>'2.測定データ貼付け用シート'!AG38</f>
        <v>968</v>
      </c>
      <c r="BB40" s="33">
        <f>'2.測定データ貼付け用シート'!T38</f>
        <v>911</v>
      </c>
      <c r="BC40" s="53">
        <f>'2.測定データ貼付け用シート'!AP38</f>
        <v>932</v>
      </c>
      <c r="BD40" s="46">
        <f>'2.測定データ貼付け用シート'!AD38</f>
        <v>905</v>
      </c>
      <c r="BE40" s="29">
        <f>'2.測定データ貼付け用シート'!AF38</f>
        <v>980</v>
      </c>
      <c r="BF40" s="33">
        <f>'2.測定データ貼付け用シート'!U38</f>
        <v>927</v>
      </c>
      <c r="BG40" s="53">
        <f>'2.測定データ貼付け用シート'!AE38</f>
        <v>907</v>
      </c>
      <c r="BH40" s="46">
        <f>'2.測定データ貼付け用シート'!AO38</f>
        <v>2621</v>
      </c>
      <c r="BI40" s="29">
        <f>'2.測定データ貼付け用シート'!AY38</f>
        <v>1283</v>
      </c>
    </row>
    <row r="41" spans="1:61" x14ac:dyDescent="0.15">
      <c r="A41" s="6">
        <v>68</v>
      </c>
      <c r="B41" s="26">
        <f>'2.測定データ貼付け用シート'!B39</f>
        <v>922</v>
      </c>
      <c r="C41" s="27">
        <f>'2.測定データ貼付け用シート'!K39</f>
        <v>859</v>
      </c>
      <c r="D41" s="28">
        <f>'2.測定データ貼付け用シート'!AZ39</f>
        <v>904</v>
      </c>
      <c r="E41" s="29">
        <f>'2.測定データ貼付け用シート'!BI39</f>
        <v>875</v>
      </c>
      <c r="F41" s="32">
        <f>'2.測定データ貼付け用シート'!F39</f>
        <v>1162</v>
      </c>
      <c r="G41" s="27">
        <f>'2.測定データ貼付け用シート'!G39</f>
        <v>1199</v>
      </c>
      <c r="H41" s="27">
        <f>'2.測定データ貼付け用シート'!BD39</f>
        <v>1204</v>
      </c>
      <c r="I41" s="27">
        <f>'2.測定データ貼付け用シート'!BE39</f>
        <v>1198</v>
      </c>
      <c r="J41" s="27">
        <f>'2.測定データ貼付け用シート'!E39</f>
        <v>1467</v>
      </c>
      <c r="K41" s="27">
        <f>'2.測定データ貼付け用シート'!H39</f>
        <v>1411</v>
      </c>
      <c r="L41" s="27">
        <f>'2.測定データ貼付け用シート'!BC39</f>
        <v>1512</v>
      </c>
      <c r="M41" s="27">
        <f>'2.測定データ貼付け用シート'!BF39</f>
        <v>1460</v>
      </c>
      <c r="N41" s="27">
        <f>'2.測定データ貼付け用シート'!D39</f>
        <v>2224</v>
      </c>
      <c r="O41" s="27">
        <f>'2.測定データ貼付け用シート'!I39</f>
        <v>2207</v>
      </c>
      <c r="P41" s="27">
        <f>'2.測定データ貼付け用シート'!BB39</f>
        <v>2404</v>
      </c>
      <c r="Q41" s="27">
        <f>'2.測定データ貼付け用シート'!BG39</f>
        <v>2104</v>
      </c>
      <c r="R41" s="27">
        <f>'2.測定データ貼付け用シート'!C39</f>
        <v>6321</v>
      </c>
      <c r="S41" s="27">
        <f>'2.測定データ貼付け用シート'!J39</f>
        <v>5443</v>
      </c>
      <c r="T41" s="27">
        <f>'2.測定データ貼付け用シート'!BA39</f>
        <v>7122</v>
      </c>
      <c r="U41" s="243">
        <f>'2.測定データ貼付け用シート'!BH39</f>
        <v>6142</v>
      </c>
      <c r="V41" s="33">
        <f>'2.測定データ貼付け用シート'!L39</f>
        <v>4730</v>
      </c>
      <c r="W41" s="53">
        <f>'2.測定データ貼付け用シート'!AX39</f>
        <v>4414</v>
      </c>
      <c r="X41" s="46">
        <f>'2.測定データ貼付け用シート'!V39</f>
        <v>2870</v>
      </c>
      <c r="Y41" s="29">
        <f>'2.測定データ貼付け用シート'!AN39</f>
        <v>2510</v>
      </c>
      <c r="Z41" s="33">
        <f>'2.測定データ貼付け用シート'!M39</f>
        <v>4698</v>
      </c>
      <c r="AA41" s="53">
        <f>'2.測定データ貼付け用シート'!AW39</f>
        <v>4477</v>
      </c>
      <c r="AB41" s="46">
        <f>'2.測定データ貼付け用シート'!W39</f>
        <v>3027</v>
      </c>
      <c r="AC41" s="29">
        <f>'2.測定データ貼付け用シート'!AM39</f>
        <v>3119</v>
      </c>
      <c r="AD41" s="33">
        <f>'2.測定データ貼付け用シート'!N39</f>
        <v>887</v>
      </c>
      <c r="AE41" s="53">
        <f>'2.測定データ貼付け用シート'!AV39</f>
        <v>897</v>
      </c>
      <c r="AF41" s="46">
        <f>'2.測定データ貼付け用シート'!X39</f>
        <v>912</v>
      </c>
      <c r="AG41" s="29">
        <f>'2.測定データ貼付け用シート'!AL39</f>
        <v>898</v>
      </c>
      <c r="AH41" s="33">
        <f>'2.測定データ貼付け用シート'!O39</f>
        <v>899</v>
      </c>
      <c r="AI41" s="53">
        <f>'2.測定データ貼付け用シート'!AU39</f>
        <v>881</v>
      </c>
      <c r="AJ41" s="46">
        <f>'2.測定データ貼付け用シート'!Y39</f>
        <v>877</v>
      </c>
      <c r="AK41" s="29">
        <f>'2.測定データ貼付け用シート'!AK39</f>
        <v>889</v>
      </c>
      <c r="AL41" s="33">
        <f>'2.測定データ貼付け用シート'!P39</f>
        <v>904</v>
      </c>
      <c r="AM41" s="53">
        <f>'2.測定データ貼付け用シート'!AT39</f>
        <v>907</v>
      </c>
      <c r="AN41" s="46">
        <f>'2.測定データ貼付け用シート'!Z39</f>
        <v>900</v>
      </c>
      <c r="AO41" s="29">
        <f>'2.測定データ貼付け用シート'!AJ39</f>
        <v>889</v>
      </c>
      <c r="AP41" s="33">
        <f>'2.測定データ貼付け用シート'!Q39</f>
        <v>906</v>
      </c>
      <c r="AQ41" s="53">
        <f>'2.測定データ貼付け用シート'!AS39</f>
        <v>904</v>
      </c>
      <c r="AR41" s="46">
        <f>'2.測定データ貼付け用シート'!AA39</f>
        <v>888</v>
      </c>
      <c r="AS41" s="29">
        <f>'2.測定データ貼付け用シート'!AI39</f>
        <v>903</v>
      </c>
      <c r="AT41" s="33">
        <f>'2.測定データ貼付け用シート'!R39</f>
        <v>889</v>
      </c>
      <c r="AU41" s="53">
        <f>'2.測定データ貼付け用シート'!AR39</f>
        <v>928</v>
      </c>
      <c r="AV41" s="46">
        <f>'2.測定データ貼付け用シート'!AB39</f>
        <v>904</v>
      </c>
      <c r="AW41" s="29">
        <f>'2.測定データ貼付け用シート'!AH39</f>
        <v>923</v>
      </c>
      <c r="AX41" s="33">
        <f>'2.測定データ貼付け用シート'!S39</f>
        <v>893</v>
      </c>
      <c r="AY41" s="53">
        <f>'2.測定データ貼付け用シート'!AQ39</f>
        <v>928</v>
      </c>
      <c r="AZ41" s="46">
        <f>'2.測定データ貼付け用シート'!AC39</f>
        <v>887</v>
      </c>
      <c r="BA41" s="29">
        <f>'2.測定データ貼付け用シート'!AG39</f>
        <v>937</v>
      </c>
      <c r="BB41" s="33">
        <f>'2.測定データ貼付け用シート'!T39</f>
        <v>887</v>
      </c>
      <c r="BC41" s="53">
        <f>'2.測定データ貼付け用シート'!AP39</f>
        <v>900</v>
      </c>
      <c r="BD41" s="46">
        <f>'2.測定データ貼付け用シート'!AD39</f>
        <v>882</v>
      </c>
      <c r="BE41" s="29">
        <f>'2.測定データ貼付け用シート'!AF39</f>
        <v>939</v>
      </c>
      <c r="BF41" s="33">
        <f>'2.測定データ貼付け用シート'!U39</f>
        <v>899</v>
      </c>
      <c r="BG41" s="53">
        <f>'2.測定データ貼付け用シート'!AE39</f>
        <v>889</v>
      </c>
      <c r="BH41" s="46">
        <f>'2.測定データ貼付け用シート'!AO39</f>
        <v>2276</v>
      </c>
      <c r="BI41" s="29">
        <f>'2.測定データ貼付け用シート'!AY39</f>
        <v>1177</v>
      </c>
    </row>
    <row r="42" spans="1:61" x14ac:dyDescent="0.15">
      <c r="A42" s="6">
        <v>70</v>
      </c>
      <c r="B42" s="26">
        <f>'2.測定データ貼付け用シート'!B40</f>
        <v>892</v>
      </c>
      <c r="C42" s="27">
        <f>'2.測定データ貼付け用シート'!K40</f>
        <v>851</v>
      </c>
      <c r="D42" s="28">
        <f>'2.測定データ貼付け用シート'!AZ40</f>
        <v>880</v>
      </c>
      <c r="E42" s="29">
        <f>'2.測定データ貼付け用シート'!BI40</f>
        <v>860</v>
      </c>
      <c r="F42" s="32">
        <f>'2.測定データ貼付け用シート'!F40</f>
        <v>1092</v>
      </c>
      <c r="G42" s="27">
        <f>'2.測定データ貼付け用シート'!G40</f>
        <v>1123</v>
      </c>
      <c r="H42" s="27">
        <f>'2.測定データ貼付け用シート'!BD40</f>
        <v>1135</v>
      </c>
      <c r="I42" s="27">
        <f>'2.測定データ貼付け用シート'!BE40</f>
        <v>1121</v>
      </c>
      <c r="J42" s="27">
        <f>'2.測定データ貼付け用シート'!E40</f>
        <v>1340</v>
      </c>
      <c r="K42" s="27">
        <f>'2.測定データ貼付け用シート'!H40</f>
        <v>1290</v>
      </c>
      <c r="L42" s="27">
        <f>'2.測定データ貼付け用シート'!BC40</f>
        <v>1386</v>
      </c>
      <c r="M42" s="27">
        <f>'2.測定データ貼付け用シート'!BF40</f>
        <v>1340</v>
      </c>
      <c r="N42" s="27">
        <f>'2.測定データ貼付け用シート'!D40</f>
        <v>1961</v>
      </c>
      <c r="O42" s="27">
        <f>'2.測定データ貼付け用シート'!I40</f>
        <v>1936</v>
      </c>
      <c r="P42" s="27">
        <f>'2.測定データ貼付け用シート'!BB40</f>
        <v>2111</v>
      </c>
      <c r="Q42" s="27">
        <f>'2.測定データ貼付け用シート'!BG40</f>
        <v>1858</v>
      </c>
      <c r="R42" s="27">
        <f>'2.測定データ貼付け用シート'!C40</f>
        <v>5208</v>
      </c>
      <c r="S42" s="27">
        <f>'2.測定データ貼付け用シート'!J40</f>
        <v>4437</v>
      </c>
      <c r="T42" s="27">
        <f>'2.測定データ貼付け用シート'!BA40</f>
        <v>5934</v>
      </c>
      <c r="U42" s="243">
        <f>'2.測定データ貼付け用シート'!BH40</f>
        <v>5060</v>
      </c>
      <c r="V42" s="33">
        <f>'2.測定データ貼付け用シート'!L40</f>
        <v>4462</v>
      </c>
      <c r="W42" s="53">
        <f>'2.測定データ貼付け用シート'!AX40</f>
        <v>4164</v>
      </c>
      <c r="X42" s="46">
        <f>'2.測定データ貼付け用シート'!V40</f>
        <v>2649</v>
      </c>
      <c r="Y42" s="29">
        <f>'2.測定データ貼付け用シート'!AN40</f>
        <v>2313</v>
      </c>
      <c r="Z42" s="33">
        <f>'2.測定データ貼付け用シート'!M40</f>
        <v>4438</v>
      </c>
      <c r="AA42" s="53">
        <f>'2.測定データ貼付け用シート'!AW40</f>
        <v>4255</v>
      </c>
      <c r="AB42" s="46">
        <f>'2.測定データ貼付け用シート'!W40</f>
        <v>2791</v>
      </c>
      <c r="AC42" s="29">
        <f>'2.測定データ貼付け用シート'!AM40</f>
        <v>2889</v>
      </c>
      <c r="AD42" s="33">
        <f>'2.測定データ貼付け用シート'!N40</f>
        <v>867</v>
      </c>
      <c r="AE42" s="53">
        <f>'2.測定データ貼付け用シート'!AV40</f>
        <v>882</v>
      </c>
      <c r="AF42" s="46">
        <f>'2.測定データ貼付け用シート'!X40</f>
        <v>890</v>
      </c>
      <c r="AG42" s="29">
        <f>'2.測定データ貼付け用シート'!AL40</f>
        <v>877</v>
      </c>
      <c r="AH42" s="33">
        <f>'2.測定データ貼付け用シート'!O40</f>
        <v>877</v>
      </c>
      <c r="AI42" s="53">
        <f>'2.測定データ貼付け用シート'!AU40</f>
        <v>864</v>
      </c>
      <c r="AJ42" s="46">
        <f>'2.測定データ貼付け用シート'!Y40</f>
        <v>862</v>
      </c>
      <c r="AK42" s="29">
        <f>'2.測定データ貼付け用シート'!AK40</f>
        <v>872</v>
      </c>
      <c r="AL42" s="33">
        <f>'2.測定データ貼付け用シート'!P40</f>
        <v>885</v>
      </c>
      <c r="AM42" s="53">
        <f>'2.測定データ貼付け用シート'!AT40</f>
        <v>886</v>
      </c>
      <c r="AN42" s="46">
        <f>'2.測定データ貼付け用シート'!Z40</f>
        <v>882</v>
      </c>
      <c r="AO42" s="29">
        <f>'2.測定データ貼付け用シート'!AJ40</f>
        <v>873</v>
      </c>
      <c r="AP42" s="33">
        <f>'2.測定データ貼付け用シート'!Q40</f>
        <v>884</v>
      </c>
      <c r="AQ42" s="53">
        <f>'2.測定データ貼付け用シート'!AS40</f>
        <v>880</v>
      </c>
      <c r="AR42" s="46">
        <f>'2.測定データ貼付け用シート'!AA40</f>
        <v>873</v>
      </c>
      <c r="AS42" s="29">
        <f>'2.測定データ貼付け用シート'!AI40</f>
        <v>884</v>
      </c>
      <c r="AT42" s="33">
        <f>'2.測定データ貼付け用シート'!R40</f>
        <v>876</v>
      </c>
      <c r="AU42" s="53">
        <f>'2.測定データ貼付け用シート'!AR40</f>
        <v>907</v>
      </c>
      <c r="AV42" s="46">
        <f>'2.測定データ貼付け用シート'!AB40</f>
        <v>882</v>
      </c>
      <c r="AW42" s="29">
        <f>'2.測定データ貼付け用シート'!AH40</f>
        <v>900</v>
      </c>
      <c r="AX42" s="33">
        <f>'2.測定データ貼付け用シート'!S40</f>
        <v>876</v>
      </c>
      <c r="AY42" s="53">
        <f>'2.測定データ貼付け用シート'!AQ40</f>
        <v>907</v>
      </c>
      <c r="AZ42" s="46">
        <f>'2.測定データ貼付け用シート'!AC40</f>
        <v>869</v>
      </c>
      <c r="BA42" s="29">
        <f>'2.測定データ貼付け用シート'!AG40</f>
        <v>909</v>
      </c>
      <c r="BB42" s="33">
        <f>'2.測定データ貼付け用シート'!T40</f>
        <v>867</v>
      </c>
      <c r="BC42" s="53">
        <f>'2.測定データ貼付け用シート'!AP40</f>
        <v>882</v>
      </c>
      <c r="BD42" s="46">
        <f>'2.測定データ貼付け用シート'!AD40</f>
        <v>866</v>
      </c>
      <c r="BE42" s="29">
        <f>'2.測定データ貼付け用シート'!AF40</f>
        <v>923</v>
      </c>
      <c r="BF42" s="33">
        <f>'2.測定データ貼付け用シート'!U40</f>
        <v>881</v>
      </c>
      <c r="BG42" s="53">
        <f>'2.測定データ貼付け用シート'!AE40</f>
        <v>867</v>
      </c>
      <c r="BH42" s="46">
        <f>'2.測定データ貼付け用シート'!AO40</f>
        <v>1995</v>
      </c>
      <c r="BI42" s="29">
        <f>'2.測定データ貼付け用シート'!AY40</f>
        <v>1099</v>
      </c>
    </row>
    <row r="43" spans="1:61" x14ac:dyDescent="0.15">
      <c r="A43" s="6">
        <v>72</v>
      </c>
      <c r="B43" s="26">
        <f>'2.測定データ貼付け用シート'!B41</f>
        <v>880</v>
      </c>
      <c r="C43" s="27">
        <f>'2.測定データ貼付け用シート'!K41</f>
        <v>842</v>
      </c>
      <c r="D43" s="28">
        <f>'2.測定データ貼付け用シート'!AZ41</f>
        <v>869</v>
      </c>
      <c r="E43" s="29">
        <f>'2.測定データ貼付け用シート'!BI41</f>
        <v>854</v>
      </c>
      <c r="F43" s="32">
        <f>'2.測定データ貼付け用シート'!F41</f>
        <v>1038</v>
      </c>
      <c r="G43" s="27">
        <f>'2.測定データ貼付け用シート'!G41</f>
        <v>1063</v>
      </c>
      <c r="H43" s="27">
        <f>'2.測定データ貼付け用シート'!BD41</f>
        <v>1072</v>
      </c>
      <c r="I43" s="27">
        <f>'2.測定データ貼付け用シート'!BE41</f>
        <v>1062</v>
      </c>
      <c r="J43" s="27">
        <f>'2.測定データ貼付け用シート'!E41</f>
        <v>1239</v>
      </c>
      <c r="K43" s="27">
        <f>'2.測定データ貼付け用シート'!H41</f>
        <v>1204</v>
      </c>
      <c r="L43" s="27">
        <f>'2.測定データ貼付け用シート'!BC41</f>
        <v>1284</v>
      </c>
      <c r="M43" s="27">
        <f>'2.測定データ貼付け用シート'!BF41</f>
        <v>1238</v>
      </c>
      <c r="N43" s="27">
        <f>'2.測定データ貼付け用シート'!D41</f>
        <v>1740</v>
      </c>
      <c r="O43" s="27">
        <f>'2.測定データ貼付け用シート'!I41</f>
        <v>1720</v>
      </c>
      <c r="P43" s="27">
        <f>'2.測定データ貼付け用シート'!BB41</f>
        <v>1876</v>
      </c>
      <c r="Q43" s="27">
        <f>'2.測定データ貼付け用シート'!BG41</f>
        <v>1657</v>
      </c>
      <c r="R43" s="27">
        <f>'2.測定データ貼付け用シート'!C41</f>
        <v>4264</v>
      </c>
      <c r="S43" s="27">
        <f>'2.測定データ貼付け用シート'!J41</f>
        <v>3641</v>
      </c>
      <c r="T43" s="27">
        <f>'2.測定データ貼付け用シート'!BA41</f>
        <v>4939</v>
      </c>
      <c r="U43" s="243">
        <f>'2.測定データ貼付け用シート'!BH41</f>
        <v>4166</v>
      </c>
      <c r="V43" s="33">
        <f>'2.測定データ貼付け用シート'!L41</f>
        <v>4214</v>
      </c>
      <c r="W43" s="53">
        <f>'2.測定データ貼付け用シート'!AX41</f>
        <v>3936</v>
      </c>
      <c r="X43" s="46">
        <f>'2.測定データ貼付け用シート'!V41</f>
        <v>2461</v>
      </c>
      <c r="Y43" s="29">
        <f>'2.測定データ貼付け用シート'!AN41</f>
        <v>2140</v>
      </c>
      <c r="Z43" s="33">
        <f>'2.測定データ貼付け用シート'!M41</f>
        <v>4203</v>
      </c>
      <c r="AA43" s="53">
        <f>'2.測定データ貼付け用シート'!AW41</f>
        <v>4022</v>
      </c>
      <c r="AB43" s="46">
        <f>'2.測定データ貼付け用シート'!W41</f>
        <v>2601</v>
      </c>
      <c r="AC43" s="29">
        <f>'2.測定データ貼付け用シート'!AM41</f>
        <v>2680</v>
      </c>
      <c r="AD43" s="33">
        <f>'2.測定データ貼付け用シート'!N41</f>
        <v>855</v>
      </c>
      <c r="AE43" s="53">
        <f>'2.測定データ貼付け用シート'!AV41</f>
        <v>866</v>
      </c>
      <c r="AF43" s="46">
        <f>'2.測定データ貼付け用シート'!X41</f>
        <v>879</v>
      </c>
      <c r="AG43" s="29">
        <f>'2.測定データ貼付け用シート'!AL41</f>
        <v>870</v>
      </c>
      <c r="AH43" s="33">
        <f>'2.測定データ貼付け用シート'!O41</f>
        <v>865</v>
      </c>
      <c r="AI43" s="53">
        <f>'2.測定データ貼付け用シート'!AU41</f>
        <v>854</v>
      </c>
      <c r="AJ43" s="46">
        <f>'2.測定データ貼付け用シート'!Y41</f>
        <v>854</v>
      </c>
      <c r="AK43" s="29">
        <f>'2.測定データ貼付け用シート'!AK41</f>
        <v>863</v>
      </c>
      <c r="AL43" s="33">
        <f>'2.測定データ貼付け用シート'!P41</f>
        <v>874</v>
      </c>
      <c r="AM43" s="53">
        <f>'2.測定データ貼付け用シート'!AT41</f>
        <v>870</v>
      </c>
      <c r="AN43" s="46">
        <f>'2.測定データ貼付け用シート'!Z41</f>
        <v>868</v>
      </c>
      <c r="AO43" s="29">
        <f>'2.測定データ貼付け用シート'!AJ41</f>
        <v>865</v>
      </c>
      <c r="AP43" s="33">
        <f>'2.測定データ貼付け用シート'!Q41</f>
        <v>868</v>
      </c>
      <c r="AQ43" s="53">
        <f>'2.測定データ貼付け用シート'!AS41</f>
        <v>874</v>
      </c>
      <c r="AR43" s="46">
        <f>'2.測定データ貼付け用シート'!AA41</f>
        <v>852</v>
      </c>
      <c r="AS43" s="29">
        <f>'2.測定データ貼付け用シート'!AI41</f>
        <v>874</v>
      </c>
      <c r="AT43" s="33">
        <f>'2.測定データ貼付け用シート'!R41</f>
        <v>861</v>
      </c>
      <c r="AU43" s="53">
        <f>'2.測定データ貼付け用シート'!AR41</f>
        <v>887</v>
      </c>
      <c r="AV43" s="46">
        <f>'2.測定データ貼付け用シート'!AB41</f>
        <v>862</v>
      </c>
      <c r="AW43" s="29">
        <f>'2.測定データ貼付け用シート'!AH41</f>
        <v>881</v>
      </c>
      <c r="AX43" s="33">
        <f>'2.測定データ貼付け用シート'!S41</f>
        <v>859</v>
      </c>
      <c r="AY43" s="53">
        <f>'2.測定データ貼付け用シート'!AQ41</f>
        <v>892</v>
      </c>
      <c r="AZ43" s="46">
        <f>'2.測定データ貼付け用シート'!AC41</f>
        <v>860</v>
      </c>
      <c r="BA43" s="29">
        <f>'2.測定データ貼付け用シート'!AG41</f>
        <v>894</v>
      </c>
      <c r="BB43" s="33">
        <f>'2.測定データ貼付け用シート'!T41</f>
        <v>862</v>
      </c>
      <c r="BC43" s="53">
        <f>'2.測定データ貼付け用シート'!AP41</f>
        <v>870</v>
      </c>
      <c r="BD43" s="46">
        <f>'2.測定データ貼付け用シート'!AD41</f>
        <v>858</v>
      </c>
      <c r="BE43" s="29">
        <f>'2.測定データ貼付け用シート'!AF41</f>
        <v>901</v>
      </c>
      <c r="BF43" s="33">
        <f>'2.測定データ貼付け用シート'!U41</f>
        <v>862</v>
      </c>
      <c r="BG43" s="53">
        <f>'2.測定データ貼付け用シート'!AE41</f>
        <v>857</v>
      </c>
      <c r="BH43" s="46">
        <f>'2.測定データ貼付け用シート'!AO41</f>
        <v>1777</v>
      </c>
      <c r="BI43" s="29">
        <f>'2.測定データ貼付け用シート'!AY41</f>
        <v>1033</v>
      </c>
    </row>
    <row r="44" spans="1:61" x14ac:dyDescent="0.15">
      <c r="A44" s="6">
        <v>74</v>
      </c>
      <c r="B44" s="26">
        <f>'2.測定データ貼付け用シート'!B42</f>
        <v>872</v>
      </c>
      <c r="C44" s="27">
        <f>'2.測定データ貼付け用シート'!K42</f>
        <v>835</v>
      </c>
      <c r="D44" s="28">
        <f>'2.測定データ貼付け用シート'!AZ42</f>
        <v>859</v>
      </c>
      <c r="E44" s="29">
        <f>'2.測定データ貼付け用シート'!BI42</f>
        <v>842</v>
      </c>
      <c r="F44" s="32">
        <f>'2.測定データ貼付け用シート'!F42</f>
        <v>996</v>
      </c>
      <c r="G44" s="27">
        <f>'2.測定データ貼付け用シート'!G42</f>
        <v>1009</v>
      </c>
      <c r="H44" s="27">
        <f>'2.測定データ貼付け用シート'!BD42</f>
        <v>1022</v>
      </c>
      <c r="I44" s="27">
        <f>'2.測定データ貼付け用シート'!BE42</f>
        <v>1008</v>
      </c>
      <c r="J44" s="27">
        <f>'2.測定データ貼付け用シート'!E42</f>
        <v>1157</v>
      </c>
      <c r="K44" s="27">
        <f>'2.測定データ貼付け用シート'!H42</f>
        <v>1125</v>
      </c>
      <c r="L44" s="27">
        <f>'2.測定データ貼付け用シート'!BC42</f>
        <v>1192</v>
      </c>
      <c r="M44" s="27">
        <f>'2.測定データ貼付け用シート'!BF42</f>
        <v>1156</v>
      </c>
      <c r="N44" s="27">
        <f>'2.測定データ貼付け用シート'!D42</f>
        <v>1552</v>
      </c>
      <c r="O44" s="27">
        <f>'2.測定データ貼付け用シート'!I42</f>
        <v>1532</v>
      </c>
      <c r="P44" s="27">
        <f>'2.測定データ貼付け用シート'!BB42</f>
        <v>1674</v>
      </c>
      <c r="Q44" s="27">
        <f>'2.測定データ貼付け用シート'!BG42</f>
        <v>1493</v>
      </c>
      <c r="R44" s="27">
        <f>'2.測定データ貼付け用シート'!C42</f>
        <v>3498</v>
      </c>
      <c r="S44" s="27">
        <f>'2.測定データ貼付け用シート'!J42</f>
        <v>2977</v>
      </c>
      <c r="T44" s="27">
        <f>'2.測定データ貼付け用シート'!BA42</f>
        <v>4086</v>
      </c>
      <c r="U44" s="243">
        <f>'2.測定データ貼付け用シート'!BH42</f>
        <v>3424</v>
      </c>
      <c r="V44" s="33">
        <f>'2.測定データ貼付け用シート'!L42</f>
        <v>3985</v>
      </c>
      <c r="W44" s="53">
        <f>'2.測定データ貼付け用シート'!AX42</f>
        <v>3702</v>
      </c>
      <c r="X44" s="46">
        <f>'2.測定データ貼付け用シート'!V42</f>
        <v>2272</v>
      </c>
      <c r="Y44" s="29">
        <f>'2.測定データ貼付け用シート'!AN42</f>
        <v>1979</v>
      </c>
      <c r="Z44" s="33">
        <f>'2.測定データ貼付け用シート'!M42</f>
        <v>3989</v>
      </c>
      <c r="AA44" s="53">
        <f>'2.測定データ貼付け用シート'!AW42</f>
        <v>3804</v>
      </c>
      <c r="AB44" s="46">
        <f>'2.測定データ貼付け用シート'!W42</f>
        <v>2419</v>
      </c>
      <c r="AC44" s="29">
        <f>'2.測定データ貼付け用シート'!AM42</f>
        <v>2485</v>
      </c>
      <c r="AD44" s="33">
        <f>'2.測定データ貼付け用シート'!N42</f>
        <v>847</v>
      </c>
      <c r="AE44" s="53">
        <f>'2.測定データ貼付け用シート'!AV42</f>
        <v>851</v>
      </c>
      <c r="AF44" s="46">
        <f>'2.測定データ貼付け用シート'!X42</f>
        <v>873</v>
      </c>
      <c r="AG44" s="29">
        <f>'2.測定データ貼付け用シート'!AL42</f>
        <v>857</v>
      </c>
      <c r="AH44" s="33">
        <f>'2.測定データ貼付け用シート'!O42</f>
        <v>858</v>
      </c>
      <c r="AI44" s="53">
        <f>'2.測定データ貼付け用シート'!AU42</f>
        <v>842</v>
      </c>
      <c r="AJ44" s="46">
        <f>'2.測定データ貼付け用シート'!Y42</f>
        <v>843</v>
      </c>
      <c r="AK44" s="29">
        <f>'2.測定データ貼付け用シート'!AK42</f>
        <v>847</v>
      </c>
      <c r="AL44" s="33">
        <f>'2.測定データ貼付け用シート'!P42</f>
        <v>862</v>
      </c>
      <c r="AM44" s="53">
        <f>'2.測定データ貼付け用シート'!AT42</f>
        <v>860</v>
      </c>
      <c r="AN44" s="46">
        <f>'2.測定データ貼付け用シート'!Z42</f>
        <v>850</v>
      </c>
      <c r="AO44" s="29">
        <f>'2.測定データ貼付け用シート'!AJ42</f>
        <v>856</v>
      </c>
      <c r="AP44" s="33">
        <f>'2.測定データ貼付け用シート'!Q42</f>
        <v>854</v>
      </c>
      <c r="AQ44" s="53">
        <f>'2.測定データ貼付け用シート'!AS42</f>
        <v>863</v>
      </c>
      <c r="AR44" s="46">
        <f>'2.測定データ貼付け用シート'!AA42</f>
        <v>846</v>
      </c>
      <c r="AS44" s="29">
        <f>'2.測定データ貼付け用シート'!AI42</f>
        <v>864</v>
      </c>
      <c r="AT44" s="33">
        <f>'2.測定データ貼付け用シート'!R42</f>
        <v>854</v>
      </c>
      <c r="AU44" s="53">
        <f>'2.測定データ貼付け用シート'!AR42</f>
        <v>870</v>
      </c>
      <c r="AV44" s="46">
        <f>'2.測定データ貼付け用シート'!AB42</f>
        <v>853</v>
      </c>
      <c r="AW44" s="29">
        <f>'2.測定データ貼付け用シート'!AH42</f>
        <v>874</v>
      </c>
      <c r="AX44" s="33">
        <f>'2.測定データ貼付け用シート'!S42</f>
        <v>846</v>
      </c>
      <c r="AY44" s="53">
        <f>'2.測定データ貼付け用シート'!AQ42</f>
        <v>876</v>
      </c>
      <c r="AZ44" s="46">
        <f>'2.測定データ貼付け用シート'!AC42</f>
        <v>846</v>
      </c>
      <c r="BA44" s="29">
        <f>'2.測定データ貼付け用シート'!AG42</f>
        <v>886</v>
      </c>
      <c r="BB44" s="33">
        <f>'2.測定データ貼付け用シート'!T42</f>
        <v>849</v>
      </c>
      <c r="BC44" s="53">
        <f>'2.測定データ貼付け用シート'!AP42</f>
        <v>855</v>
      </c>
      <c r="BD44" s="46">
        <f>'2.測定データ貼付け用シート'!AD42</f>
        <v>844</v>
      </c>
      <c r="BE44" s="29">
        <f>'2.測定データ貼付け用シート'!AF42</f>
        <v>888</v>
      </c>
      <c r="BF44" s="33">
        <f>'2.測定データ貼付け用シート'!U42</f>
        <v>852</v>
      </c>
      <c r="BG44" s="53">
        <f>'2.測定データ貼付け用シート'!AE42</f>
        <v>847</v>
      </c>
      <c r="BH44" s="46">
        <f>'2.測定データ貼付け用シート'!AO42</f>
        <v>1581</v>
      </c>
      <c r="BI44" s="29">
        <f>'2.測定データ貼付け用シート'!AY42</f>
        <v>982</v>
      </c>
    </row>
    <row r="45" spans="1:61" x14ac:dyDescent="0.15">
      <c r="A45" s="6">
        <v>76</v>
      </c>
      <c r="B45" s="26">
        <f>'2.測定データ貼付け用シート'!B43</f>
        <v>859</v>
      </c>
      <c r="C45" s="27">
        <f>'2.測定データ貼付け用シート'!K43</f>
        <v>830</v>
      </c>
      <c r="D45" s="28">
        <f>'2.測定データ貼付け用シート'!AZ43</f>
        <v>848</v>
      </c>
      <c r="E45" s="29">
        <f>'2.測定データ貼付け用シート'!BI43</f>
        <v>835</v>
      </c>
      <c r="F45" s="32">
        <f>'2.測定データ貼付け用シート'!F43</f>
        <v>958</v>
      </c>
      <c r="G45" s="27">
        <f>'2.測定データ貼付け用シート'!G43</f>
        <v>967</v>
      </c>
      <c r="H45" s="27">
        <f>'2.測定データ貼付け用シート'!BD43</f>
        <v>985</v>
      </c>
      <c r="I45" s="27">
        <f>'2.測定データ貼付け用シート'!BE43</f>
        <v>971</v>
      </c>
      <c r="J45" s="27">
        <f>'2.測定データ貼付け用シート'!E43</f>
        <v>1088</v>
      </c>
      <c r="K45" s="27">
        <f>'2.測定データ貼付け用シート'!H43</f>
        <v>1064</v>
      </c>
      <c r="L45" s="27">
        <f>'2.測定データ貼付け用シート'!BC43</f>
        <v>1121</v>
      </c>
      <c r="M45" s="27">
        <f>'2.測定データ貼付け用シート'!BF43</f>
        <v>1095</v>
      </c>
      <c r="N45" s="27">
        <f>'2.測定データ貼付け用シート'!D43</f>
        <v>1398</v>
      </c>
      <c r="O45" s="27">
        <f>'2.測定データ貼付け用シート'!I43</f>
        <v>1395</v>
      </c>
      <c r="P45" s="27">
        <f>'2.測定データ貼付け用シート'!BB43</f>
        <v>1509</v>
      </c>
      <c r="Q45" s="27">
        <f>'2.測定データ貼付け用シート'!BG43</f>
        <v>1353</v>
      </c>
      <c r="R45" s="27">
        <f>'2.測定データ貼付け用シート'!C43</f>
        <v>2885</v>
      </c>
      <c r="S45" s="27">
        <f>'2.測定データ貼付け用シート'!J43</f>
        <v>2458</v>
      </c>
      <c r="T45" s="27">
        <f>'2.測定データ貼付け用シート'!BA43</f>
        <v>3405</v>
      </c>
      <c r="U45" s="243">
        <f>'2.測定データ貼付け用シート'!BH43</f>
        <v>2841</v>
      </c>
      <c r="V45" s="33">
        <f>'2.測定データ貼付け用シート'!L43</f>
        <v>3768</v>
      </c>
      <c r="W45" s="53">
        <f>'2.測定データ貼付け用シート'!AX43</f>
        <v>3479</v>
      </c>
      <c r="X45" s="46">
        <f>'2.測定データ貼付け用シート'!V43</f>
        <v>2112</v>
      </c>
      <c r="Y45" s="29">
        <f>'2.測定データ貼付け用シート'!AN43</f>
        <v>1839</v>
      </c>
      <c r="Z45" s="33">
        <f>'2.測定データ貼付け用シート'!M43</f>
        <v>3767</v>
      </c>
      <c r="AA45" s="53">
        <f>'2.測定データ貼付け用シート'!AW43</f>
        <v>3579</v>
      </c>
      <c r="AB45" s="46">
        <f>'2.測定データ貼付け用シート'!W43</f>
        <v>2244</v>
      </c>
      <c r="AC45" s="29">
        <f>'2.測定データ貼付け用シート'!AM43</f>
        <v>2318</v>
      </c>
      <c r="AD45" s="33">
        <f>'2.測定データ貼付け用シート'!N43</f>
        <v>840</v>
      </c>
      <c r="AE45" s="53">
        <f>'2.測定データ貼付け用シート'!AV43</f>
        <v>847</v>
      </c>
      <c r="AF45" s="46">
        <f>'2.測定データ貼付け用シート'!X43</f>
        <v>856</v>
      </c>
      <c r="AG45" s="29">
        <f>'2.測定データ貼付け用シート'!AL43</f>
        <v>855</v>
      </c>
      <c r="AH45" s="33">
        <f>'2.測定データ貼付け用シート'!O43</f>
        <v>847</v>
      </c>
      <c r="AI45" s="53">
        <f>'2.測定データ貼付け用シート'!AU43</f>
        <v>835</v>
      </c>
      <c r="AJ45" s="46">
        <f>'2.測定データ貼付け用シート'!Y43</f>
        <v>842</v>
      </c>
      <c r="AK45" s="29">
        <f>'2.測定データ貼付け用シート'!AK43</f>
        <v>837</v>
      </c>
      <c r="AL45" s="33">
        <f>'2.測定データ貼付け用シート'!P43</f>
        <v>848</v>
      </c>
      <c r="AM45" s="53">
        <f>'2.測定データ貼付け用シート'!AT43</f>
        <v>856</v>
      </c>
      <c r="AN45" s="46">
        <f>'2.測定データ貼付け用シート'!Z43</f>
        <v>850</v>
      </c>
      <c r="AO45" s="29">
        <f>'2.測定データ貼付け用シート'!AJ43</f>
        <v>839</v>
      </c>
      <c r="AP45" s="33">
        <f>'2.測定データ貼付け用シート'!Q43</f>
        <v>843</v>
      </c>
      <c r="AQ45" s="53">
        <f>'2.測定データ貼付け用シート'!AS43</f>
        <v>851</v>
      </c>
      <c r="AR45" s="46">
        <f>'2.測定データ貼付け用シート'!AA43</f>
        <v>841</v>
      </c>
      <c r="AS45" s="29">
        <f>'2.測定データ貼付け用シート'!AI43</f>
        <v>849</v>
      </c>
      <c r="AT45" s="33">
        <f>'2.測定データ貼付け用シート'!R43</f>
        <v>844</v>
      </c>
      <c r="AU45" s="53">
        <f>'2.測定データ貼付け用シート'!AR43</f>
        <v>861</v>
      </c>
      <c r="AV45" s="46">
        <f>'2.測定データ貼付け用シート'!AB43</f>
        <v>841</v>
      </c>
      <c r="AW45" s="29">
        <f>'2.測定データ貼付け用シート'!AH43</f>
        <v>863</v>
      </c>
      <c r="AX45" s="33">
        <f>'2.測定データ貼付け用シート'!S43</f>
        <v>838</v>
      </c>
      <c r="AY45" s="53">
        <f>'2.測定データ貼付け用シート'!AQ43</f>
        <v>868</v>
      </c>
      <c r="AZ45" s="46">
        <f>'2.測定データ貼付け用シート'!AC43</f>
        <v>841</v>
      </c>
      <c r="BA45" s="29">
        <f>'2.測定データ貼付け用シート'!AG43</f>
        <v>872</v>
      </c>
      <c r="BB45" s="33">
        <f>'2.測定データ貼付け用シート'!T43</f>
        <v>837</v>
      </c>
      <c r="BC45" s="53">
        <f>'2.測定データ貼付け用シート'!AP43</f>
        <v>844</v>
      </c>
      <c r="BD45" s="46">
        <f>'2.測定データ貼付け用シート'!AD43</f>
        <v>838</v>
      </c>
      <c r="BE45" s="29">
        <f>'2.測定データ貼付け用シート'!AF43</f>
        <v>877</v>
      </c>
      <c r="BF45" s="33">
        <f>'2.測定データ貼付け用シート'!U43</f>
        <v>843</v>
      </c>
      <c r="BG45" s="53">
        <f>'2.測定データ貼付け用シート'!AE43</f>
        <v>842</v>
      </c>
      <c r="BH45" s="46">
        <f>'2.測定データ貼付け用シート'!AO43</f>
        <v>1420</v>
      </c>
      <c r="BI45" s="29">
        <f>'2.測定データ貼付け用シート'!AY43</f>
        <v>943</v>
      </c>
    </row>
    <row r="46" spans="1:61" x14ac:dyDescent="0.15">
      <c r="A46" s="6">
        <v>78</v>
      </c>
      <c r="B46" s="26">
        <f>'2.測定データ貼付け用シート'!B44</f>
        <v>846</v>
      </c>
      <c r="C46" s="27">
        <f>'2.測定データ貼付け用シート'!K44</f>
        <v>826</v>
      </c>
      <c r="D46" s="28">
        <f>'2.測定データ貼付け用シート'!AZ44</f>
        <v>844</v>
      </c>
      <c r="E46" s="29">
        <f>'2.測定データ貼付け用シート'!BI44</f>
        <v>831</v>
      </c>
      <c r="F46" s="32">
        <f>'2.測定データ貼付け用シート'!F44</f>
        <v>930</v>
      </c>
      <c r="G46" s="27">
        <f>'2.測定データ貼付け用シート'!G44</f>
        <v>942</v>
      </c>
      <c r="H46" s="27">
        <f>'2.測定データ貼付け用シート'!BD44</f>
        <v>954</v>
      </c>
      <c r="I46" s="27">
        <f>'2.測定データ貼付け用シート'!BE44</f>
        <v>941</v>
      </c>
      <c r="J46" s="27">
        <f>'2.測定データ貼付け用シート'!E44</f>
        <v>1031</v>
      </c>
      <c r="K46" s="27">
        <f>'2.測定データ貼付け用シート'!H44</f>
        <v>1012</v>
      </c>
      <c r="L46" s="27">
        <f>'2.測定データ貼付け用シート'!BC44</f>
        <v>1066</v>
      </c>
      <c r="M46" s="27">
        <f>'2.測定データ貼付け用シート'!BF44</f>
        <v>1047</v>
      </c>
      <c r="N46" s="27">
        <f>'2.測定データ貼付け用シート'!D44</f>
        <v>1290</v>
      </c>
      <c r="O46" s="27">
        <f>'2.測定データ貼付け用シート'!I44</f>
        <v>1280</v>
      </c>
      <c r="P46" s="27">
        <f>'2.測定データ貼付け用シート'!BB44</f>
        <v>1376</v>
      </c>
      <c r="Q46" s="27">
        <f>'2.測定データ貼付け用シート'!BG44</f>
        <v>1247</v>
      </c>
      <c r="R46" s="27">
        <f>'2.測定データ貼付け用シート'!C44</f>
        <v>2394</v>
      </c>
      <c r="S46" s="27">
        <f>'2.測定データ貼付け用シート'!J44</f>
        <v>2061</v>
      </c>
      <c r="T46" s="27">
        <f>'2.測定データ貼付け用シート'!BA44</f>
        <v>2825</v>
      </c>
      <c r="U46" s="243">
        <f>'2.測定データ貼付け用シート'!BH44</f>
        <v>2366</v>
      </c>
      <c r="V46" s="33">
        <f>'2.測定データ貼付け用シート'!L44</f>
        <v>3561</v>
      </c>
      <c r="W46" s="53">
        <f>'2.測定データ貼付け用シート'!AX44</f>
        <v>3288</v>
      </c>
      <c r="X46" s="46">
        <f>'2.測定データ貼付け用シート'!V44</f>
        <v>1965</v>
      </c>
      <c r="Y46" s="29">
        <f>'2.測定データ貼付け用シート'!AN44</f>
        <v>1702</v>
      </c>
      <c r="Z46" s="33">
        <f>'2.測定データ貼付け用シート'!M44</f>
        <v>3577</v>
      </c>
      <c r="AA46" s="53">
        <f>'2.測定データ貼付け用シート'!AW44</f>
        <v>3395</v>
      </c>
      <c r="AB46" s="46">
        <f>'2.測定データ貼付け用シート'!W44</f>
        <v>2088</v>
      </c>
      <c r="AC46" s="29">
        <f>'2.測定データ貼付け用シート'!AM44</f>
        <v>2149</v>
      </c>
      <c r="AD46" s="33">
        <f>'2.測定データ貼付け用シート'!N44</f>
        <v>828</v>
      </c>
      <c r="AE46" s="53">
        <f>'2.測定データ貼付け用シート'!AV44</f>
        <v>841</v>
      </c>
      <c r="AF46" s="46">
        <f>'2.測定データ貼付け用シート'!X44</f>
        <v>848</v>
      </c>
      <c r="AG46" s="29">
        <f>'2.測定データ貼付け用シート'!AL44</f>
        <v>842</v>
      </c>
      <c r="AH46" s="33">
        <f>'2.測定データ貼付け用シート'!O44</f>
        <v>844</v>
      </c>
      <c r="AI46" s="53">
        <f>'2.測定データ貼付け用シート'!AU44</f>
        <v>830</v>
      </c>
      <c r="AJ46" s="46">
        <f>'2.測定データ貼付け用シート'!Y44</f>
        <v>837</v>
      </c>
      <c r="AK46" s="29">
        <f>'2.測定データ貼付け用シート'!AK44</f>
        <v>834</v>
      </c>
      <c r="AL46" s="33">
        <f>'2.測定データ貼付け用シート'!P44</f>
        <v>843</v>
      </c>
      <c r="AM46" s="53">
        <f>'2.測定データ貼付け用シート'!AT44</f>
        <v>847</v>
      </c>
      <c r="AN46" s="46">
        <f>'2.測定データ貼付け用シート'!Z44</f>
        <v>844</v>
      </c>
      <c r="AO46" s="29">
        <f>'2.測定データ貼付け用シート'!AJ44</f>
        <v>842</v>
      </c>
      <c r="AP46" s="33">
        <f>'2.測定データ貼付け用シート'!Q44</f>
        <v>839</v>
      </c>
      <c r="AQ46" s="53">
        <f>'2.測定データ貼付け用シート'!AS44</f>
        <v>845</v>
      </c>
      <c r="AR46" s="46">
        <f>'2.測定データ貼付け用シート'!AA44</f>
        <v>833</v>
      </c>
      <c r="AS46" s="29">
        <f>'2.測定データ貼付け用シート'!AI44</f>
        <v>849</v>
      </c>
      <c r="AT46" s="33">
        <f>'2.測定データ貼付け用シート'!R44</f>
        <v>838</v>
      </c>
      <c r="AU46" s="53">
        <f>'2.測定データ貼付け用シート'!AR44</f>
        <v>848</v>
      </c>
      <c r="AV46" s="46">
        <f>'2.測定データ貼付け用シート'!AB44</f>
        <v>840</v>
      </c>
      <c r="AW46" s="29">
        <f>'2.測定データ貼付け用シート'!AH44</f>
        <v>853</v>
      </c>
      <c r="AX46" s="33">
        <f>'2.測定データ貼付け用シート'!S44</f>
        <v>832</v>
      </c>
      <c r="AY46" s="53">
        <f>'2.測定データ貼付け用シート'!AQ44</f>
        <v>857</v>
      </c>
      <c r="AZ46" s="46">
        <f>'2.測定データ貼付け用シート'!AC44</f>
        <v>830</v>
      </c>
      <c r="BA46" s="29">
        <f>'2.測定データ貼付け用シート'!AG44</f>
        <v>860</v>
      </c>
      <c r="BB46" s="33">
        <f>'2.測定データ貼付け用シート'!T44</f>
        <v>836</v>
      </c>
      <c r="BC46" s="53">
        <f>'2.測定データ貼付け用シート'!AP44</f>
        <v>841</v>
      </c>
      <c r="BD46" s="46">
        <f>'2.測定データ貼付け用シート'!AD44</f>
        <v>833</v>
      </c>
      <c r="BE46" s="29">
        <f>'2.測定データ貼付け用シート'!AF44</f>
        <v>869</v>
      </c>
      <c r="BF46" s="33">
        <f>'2.測定データ貼付け用シート'!U44</f>
        <v>834</v>
      </c>
      <c r="BG46" s="53">
        <f>'2.測定データ貼付け用シート'!AE44</f>
        <v>838</v>
      </c>
      <c r="BH46" s="46">
        <f>'2.測定データ貼付け用シート'!AO44</f>
        <v>1295</v>
      </c>
      <c r="BI46" s="29">
        <f>'2.測定データ貼付け用シート'!AY44</f>
        <v>907</v>
      </c>
    </row>
    <row r="47" spans="1:61" x14ac:dyDescent="0.15">
      <c r="A47" s="6">
        <v>80</v>
      </c>
      <c r="B47" s="26">
        <f>'2.測定データ貼付け用シート'!B45</f>
        <v>846</v>
      </c>
      <c r="C47" s="27">
        <f>'2.測定データ貼付け用シート'!K45</f>
        <v>817</v>
      </c>
      <c r="D47" s="28">
        <f>'2.測定データ貼付け用シート'!AZ45</f>
        <v>835</v>
      </c>
      <c r="E47" s="29">
        <f>'2.測定データ貼付け用シート'!BI45</f>
        <v>826</v>
      </c>
      <c r="F47" s="32">
        <f>'2.測定データ貼付け用シート'!F45</f>
        <v>907</v>
      </c>
      <c r="G47" s="27">
        <f>'2.測定データ貼付け用シート'!G45</f>
        <v>916</v>
      </c>
      <c r="H47" s="27">
        <f>'2.測定データ貼付け用シート'!BD45</f>
        <v>930</v>
      </c>
      <c r="I47" s="27">
        <f>'2.測定データ貼付け用シート'!BE45</f>
        <v>915</v>
      </c>
      <c r="J47" s="27">
        <f>'2.測定データ貼付け用シート'!E45</f>
        <v>995</v>
      </c>
      <c r="K47" s="27">
        <f>'2.測定データ貼付け用シート'!H45</f>
        <v>971</v>
      </c>
      <c r="L47" s="27">
        <f>'2.測定データ貼付け用シート'!BC45</f>
        <v>1020</v>
      </c>
      <c r="M47" s="27">
        <f>'2.測定データ貼付け用シート'!BF45</f>
        <v>1001</v>
      </c>
      <c r="N47" s="27">
        <f>'2.測定データ貼付け用シート'!D45</f>
        <v>1190</v>
      </c>
      <c r="O47" s="27">
        <f>'2.測定データ貼付け用シート'!I45</f>
        <v>1177</v>
      </c>
      <c r="P47" s="27">
        <f>'2.測定データ貼付け用シート'!BB45</f>
        <v>1264</v>
      </c>
      <c r="Q47" s="27">
        <f>'2.測定データ貼付け用シート'!BG45</f>
        <v>1157</v>
      </c>
      <c r="R47" s="27">
        <f>'2.測定データ貼付け用シート'!C45</f>
        <v>2012</v>
      </c>
      <c r="S47" s="27">
        <f>'2.測定データ貼付け用シート'!J45</f>
        <v>1746</v>
      </c>
      <c r="T47" s="27">
        <f>'2.測定データ貼付け用シート'!BA45</f>
        <v>2363</v>
      </c>
      <c r="U47" s="243">
        <f>'2.測定データ貼付け用シート'!BH45</f>
        <v>1997</v>
      </c>
      <c r="V47" s="33">
        <f>'2.測定データ貼付け用シート'!L45</f>
        <v>3361</v>
      </c>
      <c r="W47" s="53">
        <f>'2.測定データ貼付け用シート'!AX45</f>
        <v>3102</v>
      </c>
      <c r="X47" s="46">
        <f>'2.測定データ貼付け用シート'!V45</f>
        <v>1827</v>
      </c>
      <c r="Y47" s="29">
        <f>'2.測定データ貼付け用シート'!AN45</f>
        <v>1593</v>
      </c>
      <c r="Z47" s="33">
        <f>'2.測定データ貼付け用シート'!M45</f>
        <v>3376</v>
      </c>
      <c r="AA47" s="53">
        <f>'2.測定データ貼付け用シート'!AW45</f>
        <v>3224</v>
      </c>
      <c r="AB47" s="46">
        <f>'2.測定データ貼付け用シート'!W45</f>
        <v>1949</v>
      </c>
      <c r="AC47" s="29">
        <f>'2.測定データ貼付け用シート'!AM45</f>
        <v>2012</v>
      </c>
      <c r="AD47" s="33">
        <f>'2.測定データ貼付け用シート'!N45</f>
        <v>824</v>
      </c>
      <c r="AE47" s="53">
        <f>'2.測定データ貼付け用シート'!AV45</f>
        <v>834</v>
      </c>
      <c r="AF47" s="46">
        <f>'2.測定データ貼付け用シート'!X45</f>
        <v>852</v>
      </c>
      <c r="AG47" s="29">
        <f>'2.測定データ貼付け用シート'!AL45</f>
        <v>835</v>
      </c>
      <c r="AH47" s="33">
        <f>'2.測定データ貼付け用シート'!O45</f>
        <v>836</v>
      </c>
      <c r="AI47" s="53">
        <f>'2.測定データ貼付け用シート'!AU45</f>
        <v>833</v>
      </c>
      <c r="AJ47" s="46">
        <f>'2.測定データ貼付け用シート'!Y45</f>
        <v>831</v>
      </c>
      <c r="AK47" s="29">
        <f>'2.測定データ貼付け用シート'!AK45</f>
        <v>829</v>
      </c>
      <c r="AL47" s="33">
        <f>'2.測定データ貼付け用シート'!P45</f>
        <v>835</v>
      </c>
      <c r="AM47" s="53">
        <f>'2.測定データ貼付け用シート'!AT45</f>
        <v>836</v>
      </c>
      <c r="AN47" s="46">
        <f>'2.測定データ貼付け用シート'!Z45</f>
        <v>837</v>
      </c>
      <c r="AO47" s="29">
        <f>'2.測定データ貼付け用シート'!AJ45</f>
        <v>837</v>
      </c>
      <c r="AP47" s="33">
        <f>'2.測定データ貼付け用シート'!Q45</f>
        <v>832</v>
      </c>
      <c r="AQ47" s="53">
        <f>'2.測定データ貼付け用シート'!AS45</f>
        <v>840</v>
      </c>
      <c r="AR47" s="46">
        <f>'2.測定データ貼付け用シート'!AA45</f>
        <v>823</v>
      </c>
      <c r="AS47" s="29">
        <f>'2.測定データ貼付け用シート'!AI45</f>
        <v>843</v>
      </c>
      <c r="AT47" s="33">
        <f>'2.測定データ貼付け用シート'!R45</f>
        <v>835</v>
      </c>
      <c r="AU47" s="53">
        <f>'2.測定データ貼付け用シート'!AR45</f>
        <v>847</v>
      </c>
      <c r="AV47" s="46">
        <f>'2.測定データ貼付け用シート'!AB45</f>
        <v>830</v>
      </c>
      <c r="AW47" s="29">
        <f>'2.測定データ貼付け用シート'!AH45</f>
        <v>846</v>
      </c>
      <c r="AX47" s="33">
        <f>'2.測定データ貼付け用シート'!S45</f>
        <v>824</v>
      </c>
      <c r="AY47" s="53">
        <f>'2.測定データ貼付け用シート'!AQ45</f>
        <v>855</v>
      </c>
      <c r="AZ47" s="46">
        <f>'2.測定データ貼付け用シート'!AC45</f>
        <v>829</v>
      </c>
      <c r="BA47" s="29">
        <f>'2.測定データ貼付け用シート'!AG45</f>
        <v>855</v>
      </c>
      <c r="BB47" s="33">
        <f>'2.測定データ貼付け用シート'!T45</f>
        <v>825</v>
      </c>
      <c r="BC47" s="53">
        <f>'2.測定データ貼付け用シート'!AP45</f>
        <v>832</v>
      </c>
      <c r="BD47" s="46">
        <f>'2.測定データ貼付け用シート'!AD45</f>
        <v>828</v>
      </c>
      <c r="BE47" s="29">
        <f>'2.測定データ貼付け用シート'!AF45</f>
        <v>861</v>
      </c>
      <c r="BF47" s="33">
        <f>'2.測定データ貼付け用シート'!U45</f>
        <v>831</v>
      </c>
      <c r="BG47" s="53">
        <f>'2.測定データ貼付け用シート'!AE45</f>
        <v>827</v>
      </c>
      <c r="BH47" s="46">
        <f>'2.測定データ貼付け用シート'!AO45</f>
        <v>1192</v>
      </c>
      <c r="BI47" s="29">
        <f>'2.測定データ貼付け用シート'!AY45</f>
        <v>879</v>
      </c>
    </row>
    <row r="48" spans="1:61" x14ac:dyDescent="0.15">
      <c r="A48" s="6">
        <v>82</v>
      </c>
      <c r="B48" s="26">
        <f>'2.測定データ貼付け用シート'!B46</f>
        <v>841</v>
      </c>
      <c r="C48" s="27">
        <f>'2.測定データ貼付け用シート'!K46</f>
        <v>822</v>
      </c>
      <c r="D48" s="28">
        <f>'2.測定データ貼付け用シート'!AZ46</f>
        <v>833</v>
      </c>
      <c r="E48" s="29">
        <f>'2.測定データ貼付け用シート'!BI46</f>
        <v>824</v>
      </c>
      <c r="F48" s="32">
        <f>'2.測定データ貼付け用シート'!F46</f>
        <v>886</v>
      </c>
      <c r="G48" s="27">
        <f>'2.測定データ貼付け用シート'!G46</f>
        <v>894</v>
      </c>
      <c r="H48" s="27">
        <f>'2.測定データ貼付け用シート'!BD46</f>
        <v>912</v>
      </c>
      <c r="I48" s="27">
        <f>'2.測定データ貼付け用シート'!BE46</f>
        <v>896</v>
      </c>
      <c r="J48" s="27">
        <f>'2.測定データ貼付け用シート'!E46</f>
        <v>956</v>
      </c>
      <c r="K48" s="27">
        <f>'2.測定データ貼付け用シート'!H46</f>
        <v>935</v>
      </c>
      <c r="L48" s="27">
        <f>'2.測定データ貼付け用シート'!BC46</f>
        <v>980</v>
      </c>
      <c r="M48" s="27">
        <f>'2.測定データ貼付け用シート'!BF46</f>
        <v>969</v>
      </c>
      <c r="N48" s="27">
        <f>'2.測定データ貼付け用シート'!D46</f>
        <v>1112</v>
      </c>
      <c r="O48" s="27">
        <f>'2.測定データ貼付け用シート'!I46</f>
        <v>1100</v>
      </c>
      <c r="P48" s="27">
        <f>'2.測定データ貼付け用シート'!BB46</f>
        <v>1175</v>
      </c>
      <c r="Q48" s="27">
        <f>'2.測定データ貼付け用シート'!BG46</f>
        <v>1092</v>
      </c>
      <c r="R48" s="27">
        <f>'2.測定データ貼付け用シート'!C46</f>
        <v>1709</v>
      </c>
      <c r="S48" s="27">
        <f>'2.測定データ貼付け用シート'!J46</f>
        <v>1499</v>
      </c>
      <c r="T48" s="27">
        <f>'2.測定データ貼付け用シート'!BA46</f>
        <v>2001</v>
      </c>
      <c r="U48" s="243">
        <f>'2.測定データ貼付け用シート'!BH46</f>
        <v>1701</v>
      </c>
      <c r="V48" s="33">
        <f>'2.測定データ貼付け用シート'!L46</f>
        <v>3172</v>
      </c>
      <c r="W48" s="53">
        <f>'2.測定データ貼付け用シート'!AX46</f>
        <v>2925</v>
      </c>
      <c r="X48" s="46">
        <f>'2.測定データ貼付け用シート'!V46</f>
        <v>1705</v>
      </c>
      <c r="Y48" s="29">
        <f>'2.測定データ貼付け用シート'!AN46</f>
        <v>1487</v>
      </c>
      <c r="Z48" s="33">
        <f>'2.測定データ貼付け用シート'!M46</f>
        <v>3197</v>
      </c>
      <c r="AA48" s="53">
        <f>'2.測定データ貼付け用シート'!AW46</f>
        <v>3036</v>
      </c>
      <c r="AB48" s="46">
        <f>'2.測定データ貼付け用シート'!W46</f>
        <v>1816</v>
      </c>
      <c r="AC48" s="29">
        <f>'2.測定データ貼付け用シート'!AM46</f>
        <v>1867</v>
      </c>
      <c r="AD48" s="33">
        <f>'2.測定データ貼付け用シート'!N46</f>
        <v>816</v>
      </c>
      <c r="AE48" s="53">
        <f>'2.測定データ貼付け用シート'!AV46</f>
        <v>831</v>
      </c>
      <c r="AF48" s="46">
        <f>'2.測定データ貼付け用シート'!X46</f>
        <v>846</v>
      </c>
      <c r="AG48" s="29">
        <f>'2.測定データ貼付け用シート'!AL46</f>
        <v>835</v>
      </c>
      <c r="AH48" s="33">
        <f>'2.測定データ貼付け用シート'!O46</f>
        <v>836</v>
      </c>
      <c r="AI48" s="53">
        <f>'2.測定データ貼付け用シート'!AU46</f>
        <v>827</v>
      </c>
      <c r="AJ48" s="46">
        <f>'2.測定データ貼付け用シート'!Y46</f>
        <v>827</v>
      </c>
      <c r="AK48" s="29">
        <f>'2.測定データ貼付け用シート'!AK46</f>
        <v>821</v>
      </c>
      <c r="AL48" s="33">
        <f>'2.測定データ貼付け用シート'!P46</f>
        <v>833</v>
      </c>
      <c r="AM48" s="53">
        <f>'2.測定データ貼付け用シート'!AT46</f>
        <v>830</v>
      </c>
      <c r="AN48" s="46">
        <f>'2.測定データ貼付け用シート'!Z46</f>
        <v>829</v>
      </c>
      <c r="AO48" s="29">
        <f>'2.測定データ貼付け用シート'!AJ46</f>
        <v>833</v>
      </c>
      <c r="AP48" s="33">
        <f>'2.測定データ貼付け用シート'!Q46</f>
        <v>829</v>
      </c>
      <c r="AQ48" s="53">
        <f>'2.測定データ貼付け用シート'!AS46</f>
        <v>840</v>
      </c>
      <c r="AR48" s="46">
        <f>'2.測定データ貼付け用シート'!AA46</f>
        <v>818</v>
      </c>
      <c r="AS48" s="29">
        <f>'2.測定データ貼付け用シート'!AI46</f>
        <v>835</v>
      </c>
      <c r="AT48" s="33">
        <f>'2.測定データ貼付け用シート'!R46</f>
        <v>831</v>
      </c>
      <c r="AU48" s="53">
        <f>'2.測定データ貼付け用シート'!AR46</f>
        <v>834</v>
      </c>
      <c r="AV48" s="46">
        <f>'2.測定データ貼付け用シート'!AB46</f>
        <v>826</v>
      </c>
      <c r="AW48" s="29">
        <f>'2.測定データ貼付け用シート'!AH46</f>
        <v>844</v>
      </c>
      <c r="AX48" s="33">
        <f>'2.測定データ貼付け用シート'!S46</f>
        <v>818</v>
      </c>
      <c r="AY48" s="53">
        <f>'2.測定データ貼付け用シート'!AQ46</f>
        <v>845</v>
      </c>
      <c r="AZ48" s="46">
        <f>'2.測定データ貼付け用シート'!AC46</f>
        <v>828</v>
      </c>
      <c r="BA48" s="29">
        <f>'2.測定データ貼付け用シート'!AG46</f>
        <v>853</v>
      </c>
      <c r="BB48" s="33">
        <f>'2.測定データ貼付け用シート'!T46</f>
        <v>827</v>
      </c>
      <c r="BC48" s="53">
        <f>'2.測定データ貼付け用シート'!AP46</f>
        <v>831</v>
      </c>
      <c r="BD48" s="46">
        <f>'2.測定データ貼付け用シート'!AD46</f>
        <v>827</v>
      </c>
      <c r="BE48" s="29">
        <f>'2.測定データ貼付け用シート'!AF46</f>
        <v>858</v>
      </c>
      <c r="BF48" s="33">
        <f>'2.測定データ貼付け用シート'!U46</f>
        <v>824</v>
      </c>
      <c r="BG48" s="53">
        <f>'2.測定データ貼付け用シート'!AE46</f>
        <v>826</v>
      </c>
      <c r="BH48" s="46">
        <f>'2.測定データ貼付け用シート'!AO46</f>
        <v>1117</v>
      </c>
      <c r="BI48" s="29">
        <f>'2.測定データ貼付け用シート'!AY46</f>
        <v>862</v>
      </c>
    </row>
    <row r="49" spans="1:61" x14ac:dyDescent="0.15">
      <c r="A49" s="6">
        <v>84</v>
      </c>
      <c r="B49" s="26">
        <f>'2.測定データ貼付け用シート'!B47</f>
        <v>838</v>
      </c>
      <c r="C49" s="27">
        <f>'2.測定データ貼付け用シート'!K47</f>
        <v>815</v>
      </c>
      <c r="D49" s="28">
        <f>'2.測定データ貼付け用シート'!AZ47</f>
        <v>830</v>
      </c>
      <c r="E49" s="29">
        <f>'2.測定データ貼付け用シート'!BI47</f>
        <v>825</v>
      </c>
      <c r="F49" s="32">
        <f>'2.測定データ貼付け用シート'!F47</f>
        <v>880</v>
      </c>
      <c r="G49" s="27">
        <f>'2.測定データ貼付け用シート'!G47</f>
        <v>883</v>
      </c>
      <c r="H49" s="27">
        <f>'2.測定データ貼付け用シート'!BD47</f>
        <v>888</v>
      </c>
      <c r="I49" s="27">
        <f>'2.測定データ貼付け用シート'!BE47</f>
        <v>876</v>
      </c>
      <c r="J49" s="27">
        <f>'2.測定データ貼付け用シート'!E47</f>
        <v>930</v>
      </c>
      <c r="K49" s="27">
        <f>'2.測定データ貼付け用シート'!H47</f>
        <v>913</v>
      </c>
      <c r="L49" s="27">
        <f>'2.測定データ貼付け用シート'!BC47</f>
        <v>948</v>
      </c>
      <c r="M49" s="27">
        <f>'2.測定データ貼付け用シート'!BF47</f>
        <v>935</v>
      </c>
      <c r="N49" s="27">
        <f>'2.測定データ貼付け用シート'!D47</f>
        <v>1046</v>
      </c>
      <c r="O49" s="27">
        <f>'2.測定データ貼付け用シート'!I47</f>
        <v>1044</v>
      </c>
      <c r="P49" s="27">
        <f>'2.測定データ貼付け用シート'!BB47</f>
        <v>1104</v>
      </c>
      <c r="Q49" s="27">
        <f>'2.測定データ貼付け用シート'!BG47</f>
        <v>1032</v>
      </c>
      <c r="R49" s="27">
        <f>'2.測定データ貼付け用シート'!C47</f>
        <v>1479</v>
      </c>
      <c r="S49" s="27">
        <f>'2.測定データ貼付け用シート'!J47</f>
        <v>1314</v>
      </c>
      <c r="T49" s="27">
        <f>'2.測定データ貼付け用シート'!BA47</f>
        <v>1724</v>
      </c>
      <c r="U49" s="243">
        <f>'2.測定データ貼付け用シート'!BH47</f>
        <v>1483</v>
      </c>
      <c r="V49" s="33">
        <f>'2.測定データ貼付け用シート'!L47</f>
        <v>3015</v>
      </c>
      <c r="W49" s="53">
        <f>'2.測定データ貼付け用シート'!AX47</f>
        <v>2767</v>
      </c>
      <c r="X49" s="46">
        <f>'2.測定データ貼付け用シート'!V47</f>
        <v>1600</v>
      </c>
      <c r="Y49" s="29">
        <f>'2.測定データ貼付け用シート'!AN47</f>
        <v>1399</v>
      </c>
      <c r="Z49" s="33">
        <f>'2.測定データ貼付け用シート'!M47</f>
        <v>3039</v>
      </c>
      <c r="AA49" s="53">
        <f>'2.測定データ貼付け用シート'!AW47</f>
        <v>2881</v>
      </c>
      <c r="AB49" s="46">
        <f>'2.測定データ貼付け用シート'!W47</f>
        <v>1696</v>
      </c>
      <c r="AC49" s="29">
        <f>'2.測定データ貼付け用シート'!AM47</f>
        <v>1754</v>
      </c>
      <c r="AD49" s="33">
        <f>'2.測定データ貼付け用シート'!N47</f>
        <v>819</v>
      </c>
      <c r="AE49" s="53">
        <f>'2.測定データ貼付け用シート'!AV47</f>
        <v>824</v>
      </c>
      <c r="AF49" s="46">
        <f>'2.測定データ貼付け用シート'!X47</f>
        <v>844</v>
      </c>
      <c r="AG49" s="29">
        <f>'2.測定データ貼付け用シート'!AL47</f>
        <v>833</v>
      </c>
      <c r="AH49" s="33">
        <f>'2.測定データ貼付け用シート'!O47</f>
        <v>838</v>
      </c>
      <c r="AI49" s="53">
        <f>'2.測定データ貼付け用シート'!AU47</f>
        <v>823</v>
      </c>
      <c r="AJ49" s="46">
        <f>'2.測定データ貼付け用シート'!Y47</f>
        <v>824</v>
      </c>
      <c r="AK49" s="29">
        <f>'2.測定データ貼付け用シート'!AK47</f>
        <v>818</v>
      </c>
      <c r="AL49" s="33">
        <f>'2.測定データ貼付け用シート'!P47</f>
        <v>828</v>
      </c>
      <c r="AM49" s="53">
        <f>'2.測定データ貼付け用シート'!AT47</f>
        <v>830</v>
      </c>
      <c r="AN49" s="46">
        <f>'2.測定データ貼付け用シート'!Z47</f>
        <v>823</v>
      </c>
      <c r="AO49" s="29">
        <f>'2.測定データ貼付け用シート'!AJ47</f>
        <v>829</v>
      </c>
      <c r="AP49" s="33">
        <f>'2.測定データ貼付け用シート'!Q47</f>
        <v>825</v>
      </c>
      <c r="AQ49" s="53">
        <f>'2.測定データ貼付け用シート'!AS47</f>
        <v>835</v>
      </c>
      <c r="AR49" s="46">
        <f>'2.測定データ貼付け用シート'!AA47</f>
        <v>821</v>
      </c>
      <c r="AS49" s="29">
        <f>'2.測定データ貼付け用シート'!AI47</f>
        <v>832</v>
      </c>
      <c r="AT49" s="33">
        <f>'2.測定データ貼付け用シート'!R47</f>
        <v>825</v>
      </c>
      <c r="AU49" s="53">
        <f>'2.測定データ貼付け用シート'!AR47</f>
        <v>834</v>
      </c>
      <c r="AV49" s="46">
        <f>'2.測定データ貼付け用シート'!AB47</f>
        <v>825</v>
      </c>
      <c r="AW49" s="29">
        <f>'2.測定データ貼付け用シート'!AH47</f>
        <v>840</v>
      </c>
      <c r="AX49" s="33">
        <f>'2.測定データ貼付け用シート'!S47</f>
        <v>815</v>
      </c>
      <c r="AY49" s="53">
        <f>'2.測定データ貼付け用シート'!AQ47</f>
        <v>846</v>
      </c>
      <c r="AZ49" s="46">
        <f>'2.測定データ貼付け用シート'!AC47</f>
        <v>825</v>
      </c>
      <c r="BA49" s="29">
        <f>'2.測定データ貼付け用シート'!AG47</f>
        <v>852</v>
      </c>
      <c r="BB49" s="33">
        <f>'2.測定データ貼付け用シート'!T47</f>
        <v>819</v>
      </c>
      <c r="BC49" s="53">
        <f>'2.測定データ貼付け用シート'!AP47</f>
        <v>818</v>
      </c>
      <c r="BD49" s="46">
        <f>'2.測定データ貼付け用シート'!AD47</f>
        <v>825</v>
      </c>
      <c r="BE49" s="29">
        <f>'2.測定データ貼付け用シート'!AF47</f>
        <v>849</v>
      </c>
      <c r="BF49" s="33">
        <f>'2.測定データ貼付け用シート'!U47</f>
        <v>820</v>
      </c>
      <c r="BG49" s="53">
        <f>'2.測定データ貼付け用シート'!AE47</f>
        <v>827</v>
      </c>
      <c r="BH49" s="46">
        <f>'2.測定データ貼付け用シート'!AO47</f>
        <v>1041</v>
      </c>
      <c r="BI49" s="29">
        <f>'2.測定データ貼付け用シート'!AY47</f>
        <v>853</v>
      </c>
    </row>
    <row r="50" spans="1:61" x14ac:dyDescent="0.15">
      <c r="A50" s="6">
        <v>86</v>
      </c>
      <c r="B50" s="26">
        <f>'2.測定データ貼付け用シート'!B48</f>
        <v>834</v>
      </c>
      <c r="C50" s="27">
        <f>'2.測定データ貼付け用シート'!K48</f>
        <v>812</v>
      </c>
      <c r="D50" s="28">
        <f>'2.測定データ貼付け用シート'!AZ48</f>
        <v>823</v>
      </c>
      <c r="E50" s="29">
        <f>'2.測定データ貼付け用シート'!BI48</f>
        <v>825</v>
      </c>
      <c r="F50" s="32">
        <f>'2.測定データ貼付け用シート'!F48</f>
        <v>861</v>
      </c>
      <c r="G50" s="27">
        <f>'2.測定データ貼付け用シート'!G48</f>
        <v>871</v>
      </c>
      <c r="H50" s="27">
        <f>'2.測定データ貼付け用シート'!BD48</f>
        <v>876</v>
      </c>
      <c r="I50" s="27">
        <f>'2.測定データ貼付け用シート'!BE48</f>
        <v>858</v>
      </c>
      <c r="J50" s="27">
        <f>'2.測定データ貼付け用シート'!E48</f>
        <v>903</v>
      </c>
      <c r="K50" s="27">
        <f>'2.測定データ貼付け用シート'!H48</f>
        <v>889</v>
      </c>
      <c r="L50" s="27">
        <f>'2.測定データ貼付け用シート'!BC48</f>
        <v>925</v>
      </c>
      <c r="M50" s="27">
        <f>'2.測定データ貼付け用シート'!BF48</f>
        <v>922</v>
      </c>
      <c r="N50" s="27">
        <f>'2.測定データ貼付け用シート'!D48</f>
        <v>1001</v>
      </c>
      <c r="O50" s="27">
        <f>'2.測定データ貼付け用シート'!I48</f>
        <v>995</v>
      </c>
      <c r="P50" s="27">
        <f>'2.測定データ貼付け用シート'!BB48</f>
        <v>1047</v>
      </c>
      <c r="Q50" s="27">
        <f>'2.測定データ貼付け用シート'!BG48</f>
        <v>988</v>
      </c>
      <c r="R50" s="27">
        <f>'2.測定データ貼付け用シート'!C48</f>
        <v>1305</v>
      </c>
      <c r="S50" s="27">
        <f>'2.測定データ貼付け用シート'!J48</f>
        <v>1176</v>
      </c>
      <c r="T50" s="27">
        <f>'2.測定データ貼付け用シート'!BA48</f>
        <v>1510</v>
      </c>
      <c r="U50" s="243">
        <f>'2.測定データ貼付け用シート'!BH48</f>
        <v>1315</v>
      </c>
      <c r="V50" s="33">
        <f>'2.測定データ貼付け用シート'!L48</f>
        <v>2845</v>
      </c>
      <c r="W50" s="53">
        <f>'2.測定データ貼付け用シート'!AX48</f>
        <v>2593</v>
      </c>
      <c r="X50" s="46">
        <f>'2.測定データ貼付け用シート'!V48</f>
        <v>1498</v>
      </c>
      <c r="Y50" s="29">
        <f>'2.測定データ貼付け用シート'!AN48</f>
        <v>1318</v>
      </c>
      <c r="Z50" s="33">
        <f>'2.測定データ貼付け用シート'!M48</f>
        <v>2875</v>
      </c>
      <c r="AA50" s="53">
        <f>'2.測定データ貼付け用シート'!AW48</f>
        <v>2730</v>
      </c>
      <c r="AB50" s="46">
        <f>'2.測定データ貼付け用シート'!W48</f>
        <v>1595</v>
      </c>
      <c r="AC50" s="29">
        <f>'2.測定データ貼付け用シート'!AM48</f>
        <v>1642</v>
      </c>
      <c r="AD50" s="33">
        <f>'2.測定データ貼付け用シート'!N48</f>
        <v>815</v>
      </c>
      <c r="AE50" s="53">
        <f>'2.測定データ貼付け用シート'!AV48</f>
        <v>827</v>
      </c>
      <c r="AF50" s="46">
        <f>'2.測定データ貼付け用シート'!X48</f>
        <v>838</v>
      </c>
      <c r="AG50" s="29">
        <f>'2.測定データ貼付け用シート'!AL48</f>
        <v>837</v>
      </c>
      <c r="AH50" s="33">
        <f>'2.測定データ貼付け用シート'!O48</f>
        <v>824</v>
      </c>
      <c r="AI50" s="53">
        <f>'2.測定データ貼付け用シート'!AU48</f>
        <v>821</v>
      </c>
      <c r="AJ50" s="46">
        <f>'2.測定データ貼付け用シート'!Y48</f>
        <v>824</v>
      </c>
      <c r="AK50" s="29">
        <f>'2.測定データ貼付け用シート'!AK48</f>
        <v>817</v>
      </c>
      <c r="AL50" s="33">
        <f>'2.測定データ貼付け用シート'!P48</f>
        <v>822</v>
      </c>
      <c r="AM50" s="53">
        <f>'2.測定データ貼付け用シート'!AT48</f>
        <v>829</v>
      </c>
      <c r="AN50" s="46">
        <f>'2.測定データ貼付け用シート'!Z48</f>
        <v>820</v>
      </c>
      <c r="AO50" s="29">
        <f>'2.測定データ貼付け用シート'!AJ48</f>
        <v>830</v>
      </c>
      <c r="AP50" s="33">
        <f>'2.測定データ貼付け用シート'!Q48</f>
        <v>822</v>
      </c>
      <c r="AQ50" s="53">
        <f>'2.測定データ貼付け用シート'!AS48</f>
        <v>833</v>
      </c>
      <c r="AR50" s="46">
        <f>'2.測定データ貼付け用シート'!AA48</f>
        <v>814</v>
      </c>
      <c r="AS50" s="29">
        <f>'2.測定データ貼付け用シート'!AI48</f>
        <v>833</v>
      </c>
      <c r="AT50" s="33">
        <f>'2.測定データ貼付け用シート'!R48</f>
        <v>829</v>
      </c>
      <c r="AU50" s="53">
        <f>'2.測定データ貼付け用シート'!AR48</f>
        <v>830</v>
      </c>
      <c r="AV50" s="46">
        <f>'2.測定データ貼付け用シート'!AB48</f>
        <v>822</v>
      </c>
      <c r="AW50" s="29">
        <f>'2.測定データ貼付け用シート'!AH48</f>
        <v>842</v>
      </c>
      <c r="AX50" s="33">
        <f>'2.測定データ貼付け用シート'!S48</f>
        <v>812</v>
      </c>
      <c r="AY50" s="53">
        <f>'2.測定データ貼付け用シート'!AQ48</f>
        <v>837</v>
      </c>
      <c r="AZ50" s="46">
        <f>'2.測定データ貼付け用シート'!AC48</f>
        <v>814</v>
      </c>
      <c r="BA50" s="29">
        <f>'2.測定データ貼付け用シート'!AG48</f>
        <v>843</v>
      </c>
      <c r="BB50" s="33">
        <f>'2.測定データ貼付け用シート'!T48</f>
        <v>822</v>
      </c>
      <c r="BC50" s="53">
        <f>'2.測定データ貼付け用シート'!AP48</f>
        <v>817</v>
      </c>
      <c r="BD50" s="46">
        <f>'2.測定データ貼付け用シート'!AD48</f>
        <v>818</v>
      </c>
      <c r="BE50" s="29">
        <f>'2.測定データ貼付け用シート'!AF48</f>
        <v>849</v>
      </c>
      <c r="BF50" s="33">
        <f>'2.測定データ貼付け用シート'!U48</f>
        <v>820</v>
      </c>
      <c r="BG50" s="53">
        <f>'2.測定データ貼付け用シート'!AE48</f>
        <v>812</v>
      </c>
      <c r="BH50" s="46">
        <f>'2.測定データ貼付け用シート'!AO48</f>
        <v>992</v>
      </c>
      <c r="BI50" s="29">
        <f>'2.測定データ貼付け用シート'!AY48</f>
        <v>840</v>
      </c>
    </row>
    <row r="51" spans="1:61" x14ac:dyDescent="0.15">
      <c r="A51" s="6">
        <v>88</v>
      </c>
      <c r="B51" s="26">
        <f>'2.測定データ貼付け用シート'!B49</f>
        <v>831</v>
      </c>
      <c r="C51" s="27">
        <f>'2.測定データ貼付け用シート'!K49</f>
        <v>811</v>
      </c>
      <c r="D51" s="28">
        <f>'2.測定データ貼付け用シート'!AZ49</f>
        <v>823</v>
      </c>
      <c r="E51" s="29">
        <f>'2.測定データ貼付け用シート'!BI49</f>
        <v>819</v>
      </c>
      <c r="F51" s="32">
        <f>'2.測定データ貼付け用シート'!F49</f>
        <v>853</v>
      </c>
      <c r="G51" s="27">
        <f>'2.測定データ貼付け用シート'!G49</f>
        <v>857</v>
      </c>
      <c r="H51" s="27">
        <f>'2.測定データ貼付け用シート'!BD49</f>
        <v>867</v>
      </c>
      <c r="I51" s="27">
        <f>'2.測定データ貼付け用シート'!BE49</f>
        <v>851</v>
      </c>
      <c r="J51" s="27">
        <f>'2.測定データ貼付け用シート'!E49</f>
        <v>888</v>
      </c>
      <c r="K51" s="27">
        <f>'2.測定データ貼付け用シート'!H49</f>
        <v>876</v>
      </c>
      <c r="L51" s="27">
        <f>'2.測定データ貼付け用シート'!BC49</f>
        <v>901</v>
      </c>
      <c r="M51" s="27">
        <f>'2.測定データ貼付け用シート'!BF49</f>
        <v>900</v>
      </c>
      <c r="N51" s="27">
        <f>'2.測定データ貼付け用シート'!D49</f>
        <v>961</v>
      </c>
      <c r="O51" s="27">
        <f>'2.測定データ貼付け用シート'!I49</f>
        <v>956</v>
      </c>
      <c r="P51" s="27">
        <f>'2.測定データ貼付け用シート'!BB49</f>
        <v>1005</v>
      </c>
      <c r="Q51" s="27">
        <f>'2.測定データ貼付け用シート'!BG49</f>
        <v>953</v>
      </c>
      <c r="R51" s="27">
        <f>'2.測定データ貼付け用シート'!C49</f>
        <v>1184</v>
      </c>
      <c r="S51" s="27">
        <f>'2.測定データ貼付け用シート'!J49</f>
        <v>1082</v>
      </c>
      <c r="T51" s="27">
        <f>'2.測定データ貼付け用シート'!BA49</f>
        <v>1336</v>
      </c>
      <c r="U51" s="243">
        <f>'2.測定データ貼付け用シート'!BH49</f>
        <v>1186</v>
      </c>
      <c r="V51" s="33">
        <f>'2.測定データ貼付け用シート'!L49</f>
        <v>2681</v>
      </c>
      <c r="W51" s="53">
        <f>'2.測定データ貼付け用シート'!AX49</f>
        <v>2459</v>
      </c>
      <c r="X51" s="28">
        <f>'2.測定データ貼付け用シート'!V49</f>
        <v>1411</v>
      </c>
      <c r="Y51" s="29">
        <f>'2.測定データ貼付け用シート'!AN49</f>
        <v>1248</v>
      </c>
      <c r="Z51" s="33">
        <f>'2.測定データ貼付け用シート'!M49</f>
        <v>2741</v>
      </c>
      <c r="AA51" s="53">
        <f>'2.測定データ貼付け用シート'!AW49</f>
        <v>2591</v>
      </c>
      <c r="AB51" s="28">
        <f>'2.測定データ貼付け用シート'!W49</f>
        <v>1499</v>
      </c>
      <c r="AC51" s="29">
        <f>'2.測定データ貼付け用シート'!AM49</f>
        <v>1547</v>
      </c>
      <c r="AD51" s="33">
        <f>'2.測定データ貼付け用シート'!N49</f>
        <v>812</v>
      </c>
      <c r="AE51" s="53">
        <f>'2.測定データ貼付け用シート'!AV49</f>
        <v>825</v>
      </c>
      <c r="AF51" s="28">
        <f>'2.測定データ貼付け用シート'!X49</f>
        <v>833</v>
      </c>
      <c r="AG51" s="29">
        <f>'2.測定データ貼付け用シート'!AL49</f>
        <v>829</v>
      </c>
      <c r="AH51" s="33">
        <f>'2.測定データ貼付け用シート'!O49</f>
        <v>825</v>
      </c>
      <c r="AI51" s="53">
        <f>'2.測定データ貼付け用シート'!AU49</f>
        <v>812</v>
      </c>
      <c r="AJ51" s="28">
        <f>'2.測定データ貼付け用シート'!Y49</f>
        <v>820</v>
      </c>
      <c r="AK51" s="29">
        <f>'2.測定データ貼付け用シート'!AK49</f>
        <v>820</v>
      </c>
      <c r="AL51" s="33">
        <f>'2.測定データ貼付け用シート'!P49</f>
        <v>822</v>
      </c>
      <c r="AM51" s="53">
        <f>'2.測定データ貼付け用シート'!AT49</f>
        <v>827</v>
      </c>
      <c r="AN51" s="28">
        <f>'2.測定データ貼付け用シート'!Z49</f>
        <v>823</v>
      </c>
      <c r="AO51" s="29">
        <f>'2.測定データ貼付け用シート'!AJ49</f>
        <v>826</v>
      </c>
      <c r="AP51" s="33">
        <f>'2.測定データ貼付け用シート'!Q49</f>
        <v>821</v>
      </c>
      <c r="AQ51" s="53">
        <f>'2.測定データ貼付け用シート'!AS49</f>
        <v>828</v>
      </c>
      <c r="AR51" s="28">
        <f>'2.測定データ貼付け用シート'!AA49</f>
        <v>813</v>
      </c>
      <c r="AS51" s="29">
        <f>'2.測定データ貼付け用シート'!AI49</f>
        <v>830</v>
      </c>
      <c r="AT51" s="33">
        <f>'2.測定データ貼付け用シート'!R49</f>
        <v>825</v>
      </c>
      <c r="AU51" s="53">
        <f>'2.測定データ貼付け用シート'!AR49</f>
        <v>826</v>
      </c>
      <c r="AV51" s="28">
        <f>'2.測定データ貼付け用シート'!AB49</f>
        <v>821</v>
      </c>
      <c r="AW51" s="29">
        <f>'2.測定データ貼付け用シート'!AH49</f>
        <v>836</v>
      </c>
      <c r="AX51" s="33">
        <f>'2.測定データ貼付け用シート'!S49</f>
        <v>808</v>
      </c>
      <c r="AY51" s="53">
        <f>'2.測定データ貼付け用シート'!AQ49</f>
        <v>840</v>
      </c>
      <c r="AZ51" s="28">
        <f>'2.測定データ貼付け用シート'!AC49</f>
        <v>821</v>
      </c>
      <c r="BA51" s="29">
        <f>'2.測定データ貼付け用シート'!AG49</f>
        <v>835</v>
      </c>
      <c r="BB51" s="33">
        <f>'2.測定データ貼付け用シート'!T49</f>
        <v>812</v>
      </c>
      <c r="BC51" s="53">
        <f>'2.測定データ貼付け用シート'!AP49</f>
        <v>818</v>
      </c>
      <c r="BD51" s="28">
        <f>'2.測定データ貼付け用シート'!AD49</f>
        <v>819</v>
      </c>
      <c r="BE51" s="29">
        <f>'2.測定データ貼付け用シート'!AF49</f>
        <v>844</v>
      </c>
      <c r="BF51" s="33">
        <f>'2.測定データ貼付け用シート'!U49</f>
        <v>823</v>
      </c>
      <c r="BG51" s="53">
        <f>'2.測定データ貼付け用シート'!AE49</f>
        <v>826</v>
      </c>
      <c r="BH51" s="28">
        <f>'2.測定データ貼付け用シート'!AO49</f>
        <v>957</v>
      </c>
      <c r="BI51" s="29">
        <f>'2.測定データ貼付け用シート'!AY49</f>
        <v>830</v>
      </c>
    </row>
    <row r="52" spans="1:61" x14ac:dyDescent="0.15">
      <c r="A52" s="6">
        <v>90</v>
      </c>
      <c r="B52" s="26">
        <f>'2.測定データ貼付け用シート'!B50</f>
        <v>825</v>
      </c>
      <c r="C52" s="27">
        <f>'2.測定データ貼付け用シート'!K50</f>
        <v>812</v>
      </c>
      <c r="D52" s="28">
        <f>'2.測定データ貼付け用シート'!AZ50</f>
        <v>826</v>
      </c>
      <c r="E52" s="29">
        <f>'2.測定データ貼付け用シート'!BI50</f>
        <v>813</v>
      </c>
      <c r="F52" s="32">
        <f>'2.測定データ貼付け用シート'!F50</f>
        <v>849</v>
      </c>
      <c r="G52" s="27">
        <f>'2.測定データ貼付け用シート'!G50</f>
        <v>846</v>
      </c>
      <c r="H52" s="27">
        <f>'2.測定データ貼付け用シート'!BD50</f>
        <v>865</v>
      </c>
      <c r="I52" s="27">
        <f>'2.測定データ貼付け用シート'!BE50</f>
        <v>846</v>
      </c>
      <c r="J52" s="27">
        <f>'2.測定データ貼付け用シート'!E50</f>
        <v>874</v>
      </c>
      <c r="K52" s="27">
        <f>'2.測定データ貼付け用シート'!H50</f>
        <v>868</v>
      </c>
      <c r="L52" s="27">
        <f>'2.測定データ貼付け用シート'!BC50</f>
        <v>884</v>
      </c>
      <c r="M52" s="27">
        <f>'2.測定データ貼付け用シート'!BF50</f>
        <v>885</v>
      </c>
      <c r="N52" s="27">
        <f>'2.測定データ貼付け用シート'!D50</f>
        <v>931</v>
      </c>
      <c r="O52" s="27">
        <f>'2.測定データ貼付け用シート'!I50</f>
        <v>925</v>
      </c>
      <c r="P52" s="27">
        <f>'2.測定データ貼付け用シート'!BB50</f>
        <v>962</v>
      </c>
      <c r="Q52" s="27">
        <f>'2.測定データ貼付け用シート'!BG50</f>
        <v>928</v>
      </c>
      <c r="R52" s="27">
        <f>'2.測定データ貼付け用シート'!C50</f>
        <v>1077</v>
      </c>
      <c r="S52" s="27">
        <f>'2.測定データ貼付け用シート'!J50</f>
        <v>1007</v>
      </c>
      <c r="T52" s="27">
        <f>'2.測定データ貼付け用シート'!BA50</f>
        <v>1214</v>
      </c>
      <c r="U52" s="243">
        <f>'2.測定データ貼付け用シート'!BH50</f>
        <v>1088</v>
      </c>
      <c r="V52" s="32">
        <f>'2.測定データ貼付け用シート'!L50</f>
        <v>2530</v>
      </c>
      <c r="W52" s="286">
        <f>'2.測定データ貼付け用シート'!AX50</f>
        <v>2321</v>
      </c>
      <c r="X52" s="27">
        <f>'2.測定データ貼付け用シート'!V50</f>
        <v>1341</v>
      </c>
      <c r="Y52" s="287">
        <f>'2.測定データ貼付け用シート'!AN50</f>
        <v>1186</v>
      </c>
      <c r="Z52" s="32">
        <f>'2.測定データ貼付け用シート'!M50</f>
        <v>2587</v>
      </c>
      <c r="AA52" s="286">
        <f>'2.測定データ貼付け用シート'!AW50</f>
        <v>2460</v>
      </c>
      <c r="AB52" s="27">
        <f>'2.測定データ貼付け用シート'!W50</f>
        <v>1416</v>
      </c>
      <c r="AC52" s="287">
        <f>'2.測定データ貼付け用シート'!AM50</f>
        <v>1441</v>
      </c>
      <c r="AD52" s="32">
        <f>'2.測定データ貼付け用シート'!N50</f>
        <v>810</v>
      </c>
      <c r="AE52" s="286">
        <f>'2.測定データ貼付け用シート'!AV50</f>
        <v>818</v>
      </c>
      <c r="AF52" s="27">
        <f>'2.測定データ貼付け用シート'!X50</f>
        <v>836</v>
      </c>
      <c r="AG52" s="287">
        <f>'2.測定データ貼付け用シート'!AL50</f>
        <v>823</v>
      </c>
      <c r="AH52" s="32">
        <f>'2.測定データ貼付け用シート'!O50</f>
        <v>827</v>
      </c>
      <c r="AI52" s="286">
        <f>'2.測定データ貼付け用シート'!AU50</f>
        <v>813</v>
      </c>
      <c r="AJ52" s="27">
        <f>'2.測定データ貼付け用シート'!Y50</f>
        <v>823</v>
      </c>
      <c r="AK52" s="287">
        <f>'2.測定データ貼付け用シート'!AK50</f>
        <v>821</v>
      </c>
      <c r="AL52" s="32">
        <f>'2.測定データ貼付け用シート'!P50</f>
        <v>819</v>
      </c>
      <c r="AM52" s="286">
        <f>'2.測定データ貼付け用シート'!AT50</f>
        <v>827</v>
      </c>
      <c r="AN52" s="27">
        <f>'2.測定データ貼付け用シート'!Z50</f>
        <v>823</v>
      </c>
      <c r="AO52" s="287">
        <f>'2.測定データ貼付け用シート'!AJ50</f>
        <v>824</v>
      </c>
      <c r="AP52" s="32">
        <f>'2.測定データ貼付け用シート'!Q50</f>
        <v>812</v>
      </c>
      <c r="AQ52" s="286">
        <f>'2.測定データ貼付け用シート'!AS50</f>
        <v>829</v>
      </c>
      <c r="AR52" s="27">
        <f>'2.測定データ貼付け用シート'!AA50</f>
        <v>810</v>
      </c>
      <c r="AS52" s="287">
        <f>'2.測定データ貼付け用シート'!AI50</f>
        <v>828</v>
      </c>
      <c r="AT52" s="32">
        <f>'2.測定データ貼付け用シート'!R50</f>
        <v>821</v>
      </c>
      <c r="AU52" s="286">
        <f>'2.測定データ貼付け用シート'!AR50</f>
        <v>829</v>
      </c>
      <c r="AV52" s="27">
        <f>'2.測定データ貼付け用シート'!AB50</f>
        <v>814</v>
      </c>
      <c r="AW52" s="287">
        <f>'2.測定データ貼付け用シート'!AH50</f>
        <v>835</v>
      </c>
      <c r="AX52" s="32">
        <f>'2.測定データ貼付け用シート'!S50</f>
        <v>810</v>
      </c>
      <c r="AY52" s="286">
        <f>'2.測定データ貼付け用シート'!AQ50</f>
        <v>834</v>
      </c>
      <c r="AZ52" s="27">
        <f>'2.測定データ貼付け用シート'!AC50</f>
        <v>815</v>
      </c>
      <c r="BA52" s="287">
        <f>'2.測定データ貼付け用シート'!AG50</f>
        <v>836</v>
      </c>
      <c r="BB52" s="32">
        <f>'2.測定データ貼付け用シート'!T50</f>
        <v>817</v>
      </c>
      <c r="BC52" s="286">
        <f>'2.測定データ貼付け用シート'!AP50</f>
        <v>814</v>
      </c>
      <c r="BD52" s="27">
        <f>'2.測定データ貼付け用シート'!AD50</f>
        <v>821</v>
      </c>
      <c r="BE52" s="287">
        <f>'2.測定データ貼付け用シート'!AF50</f>
        <v>846</v>
      </c>
      <c r="BF52" s="32">
        <f>'2.測定データ貼付け用シート'!U50</f>
        <v>811</v>
      </c>
      <c r="BG52" s="286">
        <f>'2.測定データ貼付け用シート'!AE50</f>
        <v>815</v>
      </c>
      <c r="BH52" s="27">
        <f>'2.測定データ貼付け用シート'!AO50</f>
        <v>925</v>
      </c>
      <c r="BI52" s="287">
        <f>'2.測定データ貼付け用シート'!AY50</f>
        <v>827</v>
      </c>
    </row>
    <row r="53" spans="1:61" x14ac:dyDescent="0.15">
      <c r="A53" s="6">
        <v>92</v>
      </c>
      <c r="B53" s="26">
        <f>'2.測定データ貼付け用シート'!B51</f>
        <v>827</v>
      </c>
      <c r="C53" s="27">
        <f>'2.測定データ貼付け用シート'!K51</f>
        <v>811</v>
      </c>
      <c r="D53" s="28">
        <f>'2.測定データ貼付け用シート'!AZ51</f>
        <v>820</v>
      </c>
      <c r="E53" s="29">
        <f>'2.測定データ貼付け用シート'!BI51</f>
        <v>817</v>
      </c>
      <c r="F53" s="32">
        <f>'2.測定データ貼付け用シート'!F51</f>
        <v>845</v>
      </c>
      <c r="G53" s="27">
        <f>'2.測定データ貼付け用シート'!G51</f>
        <v>842</v>
      </c>
      <c r="H53" s="27">
        <f>'2.測定データ貼付け用シート'!BD51</f>
        <v>859</v>
      </c>
      <c r="I53" s="27">
        <f>'2.測定データ貼付け用シート'!BE51</f>
        <v>842</v>
      </c>
      <c r="J53" s="27">
        <f>'2.測定データ貼付け用シート'!E51</f>
        <v>868</v>
      </c>
      <c r="K53" s="27">
        <f>'2.測定データ貼付け用シート'!H51</f>
        <v>855</v>
      </c>
      <c r="L53" s="27">
        <f>'2.測定データ貼付け用シート'!BC51</f>
        <v>879</v>
      </c>
      <c r="M53" s="27">
        <f>'2.測定データ貼付け用シート'!BF51</f>
        <v>875</v>
      </c>
      <c r="N53" s="27">
        <f>'2.測定データ貼付け用シート'!D51</f>
        <v>912</v>
      </c>
      <c r="O53" s="27">
        <f>'2.測定データ貼付け用シート'!I51</f>
        <v>897</v>
      </c>
      <c r="P53" s="27">
        <f>'2.測定データ貼付け用シート'!BB51</f>
        <v>934</v>
      </c>
      <c r="Q53" s="27">
        <f>'2.測定データ貼付け用シート'!BG51</f>
        <v>905</v>
      </c>
      <c r="R53" s="27">
        <f>'2.測定データ貼付け用シート'!C51</f>
        <v>1003</v>
      </c>
      <c r="S53" s="27">
        <f>'2.測定データ貼付け用シート'!J51</f>
        <v>945</v>
      </c>
      <c r="T53" s="27">
        <f>'2.測定データ貼付け用シート'!BA51</f>
        <v>1106</v>
      </c>
      <c r="U53" s="243">
        <f>'2.測定データ貼付け用シート'!BH51</f>
        <v>1013</v>
      </c>
      <c r="V53" s="33">
        <f>'2.測定データ貼付け用シート'!L51</f>
        <v>2397</v>
      </c>
      <c r="W53" s="53">
        <f>'2.測定データ貼付け用シート'!AX51</f>
        <v>2187</v>
      </c>
      <c r="X53" s="28">
        <f>'2.測定データ貼付け用シート'!V51</f>
        <v>1264</v>
      </c>
      <c r="Y53" s="29">
        <f>'2.測定データ貼付け用シート'!AN51</f>
        <v>1136</v>
      </c>
      <c r="Z53" s="33">
        <f>'2.測定データ貼付け用シート'!M51</f>
        <v>2469</v>
      </c>
      <c r="AA53" s="53">
        <f>'2.測定データ貼付け用シート'!AW51</f>
        <v>2343</v>
      </c>
      <c r="AB53" s="28">
        <f>'2.測定データ貼付け用シート'!W51</f>
        <v>1336</v>
      </c>
      <c r="AC53" s="29">
        <f>'2.測定データ貼付け用シート'!AM51</f>
        <v>1372</v>
      </c>
      <c r="AD53" s="33">
        <f>'2.測定データ貼付け用シート'!N51</f>
        <v>812</v>
      </c>
      <c r="AE53" s="53">
        <f>'2.測定データ貼付け用シート'!AV51</f>
        <v>817</v>
      </c>
      <c r="AF53" s="28">
        <f>'2.測定データ貼付け用シート'!X51</f>
        <v>829</v>
      </c>
      <c r="AG53" s="29">
        <f>'2.測定データ貼付け用シート'!AL51</f>
        <v>828</v>
      </c>
      <c r="AH53" s="33">
        <f>'2.測定データ貼付け用シート'!O51</f>
        <v>824</v>
      </c>
      <c r="AI53" s="53">
        <f>'2.測定データ貼付け用シート'!AU51</f>
        <v>812</v>
      </c>
      <c r="AJ53" s="28">
        <f>'2.測定データ貼付け用シート'!Y51</f>
        <v>817</v>
      </c>
      <c r="AK53" s="29">
        <f>'2.測定データ貼付け用シート'!AK51</f>
        <v>817</v>
      </c>
      <c r="AL53" s="33">
        <f>'2.測定データ貼付け用シート'!P51</f>
        <v>821</v>
      </c>
      <c r="AM53" s="53">
        <f>'2.測定データ貼付け用シート'!AT51</f>
        <v>817</v>
      </c>
      <c r="AN53" s="28">
        <f>'2.測定データ貼付け用シート'!Z51</f>
        <v>819</v>
      </c>
      <c r="AO53" s="29">
        <f>'2.測定データ貼付け用シート'!AJ51</f>
        <v>823</v>
      </c>
      <c r="AP53" s="33">
        <f>'2.測定データ貼付け用シート'!Q51</f>
        <v>817</v>
      </c>
      <c r="AQ53" s="53">
        <f>'2.測定データ貼付け用シート'!AS51</f>
        <v>826</v>
      </c>
      <c r="AR53" s="28">
        <f>'2.測定データ貼付け用シート'!AA51</f>
        <v>811</v>
      </c>
      <c r="AS53" s="29">
        <f>'2.測定データ貼付け用シート'!AI51</f>
        <v>828</v>
      </c>
      <c r="AT53" s="33">
        <f>'2.測定データ貼付け用シート'!R51</f>
        <v>821</v>
      </c>
      <c r="AU53" s="53">
        <f>'2.測定データ貼付け用シート'!AR51</f>
        <v>820</v>
      </c>
      <c r="AV53" s="28">
        <f>'2.測定データ貼付け用シート'!AB51</f>
        <v>814</v>
      </c>
      <c r="AW53" s="29">
        <f>'2.測定データ貼付け用シート'!AH51</f>
        <v>834</v>
      </c>
      <c r="AX53" s="33">
        <f>'2.測定データ貼付け用シート'!S51</f>
        <v>807</v>
      </c>
      <c r="AY53" s="53">
        <f>'2.測定データ貼付け用シート'!AQ51</f>
        <v>831</v>
      </c>
      <c r="AZ53" s="28">
        <f>'2.測定データ貼付け用シート'!AC51</f>
        <v>812</v>
      </c>
      <c r="BA53" s="29">
        <f>'2.測定データ貼付け用シート'!AG51</f>
        <v>840</v>
      </c>
      <c r="BB53" s="33">
        <f>'2.測定データ貼付け用シート'!T51</f>
        <v>815</v>
      </c>
      <c r="BC53" s="53">
        <f>'2.測定データ貼付け用シート'!AP51</f>
        <v>812</v>
      </c>
      <c r="BD53" s="28">
        <f>'2.測定データ貼付け用シート'!AD51</f>
        <v>816</v>
      </c>
      <c r="BE53" s="29">
        <f>'2.測定データ貼付け用シート'!AF51</f>
        <v>840</v>
      </c>
      <c r="BF53" s="33">
        <f>'2.測定データ貼付け用シート'!U51</f>
        <v>814</v>
      </c>
      <c r="BG53" s="53">
        <f>'2.測定データ貼付け用シート'!AE51</f>
        <v>816</v>
      </c>
      <c r="BH53" s="28">
        <f>'2.測定データ貼付け用シート'!AO51</f>
        <v>907</v>
      </c>
      <c r="BI53" s="29">
        <f>'2.測定データ貼付け用シート'!AY51</f>
        <v>820</v>
      </c>
    </row>
    <row r="54" spans="1:61" x14ac:dyDescent="0.15">
      <c r="A54" s="6">
        <v>94</v>
      </c>
      <c r="B54" s="26">
        <f>'2.測定データ貼付け用シート'!B52</f>
        <v>828</v>
      </c>
      <c r="C54" s="27">
        <f>'2.測定データ貼付け用シート'!K52</f>
        <v>809</v>
      </c>
      <c r="D54" s="28">
        <f>'2.測定データ貼付け用シート'!AZ52</f>
        <v>821</v>
      </c>
      <c r="E54" s="29">
        <f>'2.測定データ貼付け用シート'!BI52</f>
        <v>815</v>
      </c>
      <c r="F54" s="32">
        <f>'2.測定データ貼付け用シート'!F52</f>
        <v>837</v>
      </c>
      <c r="G54" s="27">
        <f>'2.測定データ貼付け用シート'!G52</f>
        <v>840</v>
      </c>
      <c r="H54" s="27">
        <f>'2.測定データ貼付け用シート'!BD52</f>
        <v>853</v>
      </c>
      <c r="I54" s="27">
        <f>'2.測定データ貼付け用シート'!BE52</f>
        <v>834</v>
      </c>
      <c r="J54" s="27">
        <f>'2.測定データ貼付け用シート'!E52</f>
        <v>855</v>
      </c>
      <c r="K54" s="27">
        <f>'2.測定データ貼付け用シート'!H52</f>
        <v>848</v>
      </c>
      <c r="L54" s="27">
        <f>'2.測定データ貼付け用シート'!BC52</f>
        <v>872</v>
      </c>
      <c r="M54" s="27">
        <f>'2.測定データ貼付け用シート'!BF52</f>
        <v>866</v>
      </c>
      <c r="N54" s="27">
        <f>'2.測定データ貼付け用シート'!D52</f>
        <v>885</v>
      </c>
      <c r="O54" s="27">
        <f>'2.測定データ貼付け用シート'!I52</f>
        <v>886</v>
      </c>
      <c r="P54" s="27">
        <f>'2.測定データ貼付け用シート'!BB52</f>
        <v>913</v>
      </c>
      <c r="Q54" s="27">
        <f>'2.測定データ貼付け用シート'!BG52</f>
        <v>888</v>
      </c>
      <c r="R54" s="27">
        <f>'2.測定データ貼付け用シート'!C52</f>
        <v>955</v>
      </c>
      <c r="S54" s="27">
        <f>'2.測定データ貼付け用シート'!J52</f>
        <v>909</v>
      </c>
      <c r="T54" s="27">
        <f>'2.測定データ貼付け用シート'!BA52</f>
        <v>1041</v>
      </c>
      <c r="U54" s="243">
        <f>'2.測定データ貼付け用シート'!BH52</f>
        <v>964</v>
      </c>
      <c r="V54" s="32">
        <f>'2.測定データ貼付け用シート'!L52</f>
        <v>2275</v>
      </c>
      <c r="W54" s="286">
        <f>'2.測定データ貼付け用シート'!AX52</f>
        <v>2084</v>
      </c>
      <c r="X54" s="27">
        <f>'2.測定データ貼付け用シート'!V52</f>
        <v>1212</v>
      </c>
      <c r="Y54" s="287">
        <f>'2.測定データ貼付け用シート'!AN52</f>
        <v>1086</v>
      </c>
      <c r="Z54" s="32">
        <f>'2.測定データ貼付け用シート'!M52</f>
        <v>2347</v>
      </c>
      <c r="AA54" s="286">
        <f>'2.測定データ貼付け用シート'!AW52</f>
        <v>2216</v>
      </c>
      <c r="AB54" s="27">
        <f>'2.測定データ貼付け用シート'!W52</f>
        <v>1268</v>
      </c>
      <c r="AC54" s="287">
        <f>'2.測定データ貼付け用シート'!AM52</f>
        <v>1301</v>
      </c>
      <c r="AD54" s="32">
        <f>'2.測定データ貼付け用シート'!N52</f>
        <v>805</v>
      </c>
      <c r="AE54" s="286">
        <f>'2.測定データ貼付け用シート'!AV52</f>
        <v>818</v>
      </c>
      <c r="AF54" s="27">
        <f>'2.測定データ貼付け用シート'!X52</f>
        <v>826</v>
      </c>
      <c r="AG54" s="287">
        <f>'2.測定データ貼付け用シート'!AL52</f>
        <v>822</v>
      </c>
      <c r="AH54" s="32">
        <f>'2.測定データ貼付け用シート'!O52</f>
        <v>821</v>
      </c>
      <c r="AI54" s="286">
        <f>'2.測定データ貼付け用シート'!AU52</f>
        <v>814</v>
      </c>
      <c r="AJ54" s="27">
        <f>'2.測定データ貼付け用シート'!Y52</f>
        <v>818</v>
      </c>
      <c r="AK54" s="287">
        <f>'2.測定データ貼付け用シート'!AK52</f>
        <v>815</v>
      </c>
      <c r="AL54" s="32">
        <f>'2.測定データ貼付け用シート'!P52</f>
        <v>818</v>
      </c>
      <c r="AM54" s="286">
        <f>'2.測定データ貼付け用シート'!AT52</f>
        <v>821</v>
      </c>
      <c r="AN54" s="27">
        <f>'2.測定データ貼付け用シート'!Z52</f>
        <v>817</v>
      </c>
      <c r="AO54" s="287">
        <f>'2.測定データ貼付け用シート'!AJ52</f>
        <v>820</v>
      </c>
      <c r="AP54" s="32">
        <f>'2.測定データ貼付け用シート'!Q52</f>
        <v>810</v>
      </c>
      <c r="AQ54" s="286">
        <f>'2.測定データ貼付け用シート'!AS52</f>
        <v>824</v>
      </c>
      <c r="AR54" s="27">
        <f>'2.測定データ貼付け用シート'!AA52</f>
        <v>809</v>
      </c>
      <c r="AS54" s="287">
        <f>'2.測定データ貼付け用シート'!AI52</f>
        <v>825</v>
      </c>
      <c r="AT54" s="32">
        <f>'2.測定データ貼付け用シート'!R52</f>
        <v>823</v>
      </c>
      <c r="AU54" s="286">
        <f>'2.測定データ貼付け用シート'!AR52</f>
        <v>825</v>
      </c>
      <c r="AV54" s="27">
        <f>'2.測定データ貼付け用シート'!AB52</f>
        <v>814</v>
      </c>
      <c r="AW54" s="287">
        <f>'2.測定データ貼付け用シート'!AH52</f>
        <v>834</v>
      </c>
      <c r="AX54" s="32">
        <f>'2.測定データ貼付け用シート'!S52</f>
        <v>809</v>
      </c>
      <c r="AY54" s="286">
        <f>'2.測定データ貼付け用シート'!AQ52</f>
        <v>831</v>
      </c>
      <c r="AZ54" s="27">
        <f>'2.測定データ貼付け用シート'!AC52</f>
        <v>813</v>
      </c>
      <c r="BA54" s="287">
        <f>'2.測定データ貼付け用シート'!AG52</f>
        <v>839</v>
      </c>
      <c r="BB54" s="32">
        <f>'2.測定データ貼付け用シート'!T52</f>
        <v>815</v>
      </c>
      <c r="BC54" s="286">
        <f>'2.測定データ貼付け用シート'!AP52</f>
        <v>814</v>
      </c>
      <c r="BD54" s="27">
        <f>'2.測定データ貼付け用シート'!AD52</f>
        <v>818</v>
      </c>
      <c r="BE54" s="287">
        <f>'2.測定データ貼付け用シート'!AF52</f>
        <v>842</v>
      </c>
      <c r="BF54" s="32">
        <f>'2.測定データ貼付け用シート'!U52</f>
        <v>816</v>
      </c>
      <c r="BG54" s="286">
        <f>'2.測定データ貼付け用シート'!AE52</f>
        <v>817</v>
      </c>
      <c r="BH54" s="27">
        <f>'2.測定データ貼付け用シート'!AO52</f>
        <v>881</v>
      </c>
      <c r="BI54" s="287">
        <f>'2.測定データ貼付け用シート'!AY52</f>
        <v>817</v>
      </c>
    </row>
    <row r="55" spans="1:61" x14ac:dyDescent="0.15">
      <c r="A55" s="6">
        <v>96</v>
      </c>
      <c r="B55" s="26">
        <f>'2.測定データ貼付け用シート'!B53</f>
        <v>824</v>
      </c>
      <c r="C55" s="27">
        <f>'2.測定データ貼付け用シート'!K53</f>
        <v>809</v>
      </c>
      <c r="D55" s="28">
        <f>'2.測定データ貼付け用シート'!AZ53</f>
        <v>821</v>
      </c>
      <c r="E55" s="29">
        <f>'2.測定データ貼付け用シート'!BI53</f>
        <v>817</v>
      </c>
      <c r="F55" s="32">
        <f>'2.測定データ貼付け用シート'!F53</f>
        <v>834</v>
      </c>
      <c r="G55" s="27">
        <f>'2.測定データ貼付け用シート'!G53</f>
        <v>836</v>
      </c>
      <c r="H55" s="27">
        <f>'2.測定データ貼付け用シート'!BD53</f>
        <v>846</v>
      </c>
      <c r="I55" s="27">
        <f>'2.測定データ貼付け用シート'!BE53</f>
        <v>824</v>
      </c>
      <c r="J55" s="27">
        <f>'2.測定データ貼付け用シート'!E53</f>
        <v>849</v>
      </c>
      <c r="K55" s="27">
        <f>'2.測定データ貼付け用シート'!H53</f>
        <v>840</v>
      </c>
      <c r="L55" s="27">
        <f>'2.測定データ貼付け用シート'!BC53</f>
        <v>856</v>
      </c>
      <c r="M55" s="27">
        <f>'2.測定データ貼付け用シート'!BF53</f>
        <v>863</v>
      </c>
      <c r="N55" s="27">
        <f>'2.測定データ貼付け用シート'!D53</f>
        <v>873</v>
      </c>
      <c r="O55" s="27">
        <f>'2.測定データ貼付け用シート'!I53</f>
        <v>867</v>
      </c>
      <c r="P55" s="27">
        <f>'2.測定データ貼付け用シート'!BB53</f>
        <v>889</v>
      </c>
      <c r="Q55" s="27">
        <f>'2.測定データ貼付け用シート'!BG53</f>
        <v>876</v>
      </c>
      <c r="R55" s="27">
        <f>'2.測定データ貼付け用シート'!C53</f>
        <v>913</v>
      </c>
      <c r="S55" s="27">
        <f>'2.測定データ貼付け用シート'!J53</f>
        <v>881</v>
      </c>
      <c r="T55" s="27">
        <f>'2.測定データ貼付け用シート'!BA53</f>
        <v>981</v>
      </c>
      <c r="U55" s="243">
        <f>'2.測定データ貼付け用シート'!BH53</f>
        <v>927</v>
      </c>
      <c r="V55" s="33">
        <f>'2.測定データ貼付け用シート'!L53</f>
        <v>2139</v>
      </c>
      <c r="W55" s="53">
        <f>'2.測定データ貼付け用シート'!AX53</f>
        <v>1968</v>
      </c>
      <c r="X55" s="28">
        <f>'2.測定データ貼付け用シート'!V53</f>
        <v>1158</v>
      </c>
      <c r="Y55" s="29">
        <f>'2.測定データ貼付け用シート'!AN53</f>
        <v>1043</v>
      </c>
      <c r="Z55" s="33">
        <f>'2.測定データ貼付け用シート'!M53</f>
        <v>2233</v>
      </c>
      <c r="AA55" s="53">
        <f>'2.測定データ貼付け用シート'!AW53</f>
        <v>2116</v>
      </c>
      <c r="AB55" s="28">
        <f>'2.測定データ貼付け用シート'!W53</f>
        <v>1216</v>
      </c>
      <c r="AC55" s="29">
        <f>'2.測定データ貼付け用シート'!AM53</f>
        <v>1238</v>
      </c>
      <c r="AD55" s="33">
        <f>'2.測定データ貼付け用シート'!N53</f>
        <v>802</v>
      </c>
      <c r="AE55" s="53">
        <f>'2.測定データ貼付け用シート'!AV53</f>
        <v>819</v>
      </c>
      <c r="AF55" s="28">
        <f>'2.測定データ貼付け用シート'!X53</f>
        <v>832</v>
      </c>
      <c r="AG55" s="29">
        <f>'2.測定データ貼付け用シート'!AL53</f>
        <v>824</v>
      </c>
      <c r="AH55" s="33">
        <f>'2.測定データ貼付け用シート'!O53</f>
        <v>819</v>
      </c>
      <c r="AI55" s="53">
        <f>'2.測定データ貼付け用シート'!AU53</f>
        <v>815</v>
      </c>
      <c r="AJ55" s="28">
        <f>'2.測定データ貼付け用シート'!Y53</f>
        <v>815</v>
      </c>
      <c r="AK55" s="29">
        <f>'2.測定データ貼付け用シート'!AK53</f>
        <v>814</v>
      </c>
      <c r="AL55" s="33">
        <f>'2.測定データ貼付け用シート'!P53</f>
        <v>817</v>
      </c>
      <c r="AM55" s="53">
        <f>'2.測定データ貼付け用シート'!AT53</f>
        <v>822</v>
      </c>
      <c r="AN55" s="28">
        <f>'2.測定データ貼付け用シート'!Z53</f>
        <v>821</v>
      </c>
      <c r="AO55" s="29">
        <f>'2.測定データ貼付け用シート'!AJ53</f>
        <v>822</v>
      </c>
      <c r="AP55" s="33">
        <f>'2.測定データ貼付け用シート'!Q53</f>
        <v>817</v>
      </c>
      <c r="AQ55" s="53">
        <f>'2.測定データ貼付け用シート'!AS53</f>
        <v>822</v>
      </c>
      <c r="AR55" s="28">
        <f>'2.測定データ貼付け用シート'!AA53</f>
        <v>810</v>
      </c>
      <c r="AS55" s="29">
        <f>'2.測定データ貼付け用シート'!AI53</f>
        <v>821</v>
      </c>
      <c r="AT55" s="33">
        <f>'2.測定データ貼付け用シート'!R53</f>
        <v>819</v>
      </c>
      <c r="AU55" s="53">
        <f>'2.測定データ貼付け用シート'!AR53</f>
        <v>821</v>
      </c>
      <c r="AV55" s="28">
        <f>'2.測定データ貼付け用シート'!AB53</f>
        <v>813</v>
      </c>
      <c r="AW55" s="29">
        <f>'2.測定データ貼付け用シート'!AH53</f>
        <v>835</v>
      </c>
      <c r="AX55" s="33">
        <f>'2.測定データ貼付け用シート'!S53</f>
        <v>803</v>
      </c>
      <c r="AY55" s="53">
        <f>'2.測定データ貼付け用シート'!AQ53</f>
        <v>832</v>
      </c>
      <c r="AZ55" s="28">
        <f>'2.測定データ貼付け用シート'!AC53</f>
        <v>816</v>
      </c>
      <c r="BA55" s="29">
        <f>'2.測定データ貼付け用シート'!AG53</f>
        <v>834</v>
      </c>
      <c r="BB55" s="33">
        <f>'2.測定データ貼付け用シート'!T53</f>
        <v>815</v>
      </c>
      <c r="BC55" s="53">
        <f>'2.測定データ貼付け用シート'!AP53</f>
        <v>808</v>
      </c>
      <c r="BD55" s="28">
        <f>'2.測定データ貼付け用シート'!AD53</f>
        <v>814</v>
      </c>
      <c r="BE55" s="29">
        <f>'2.測定データ貼付け用シート'!AF53</f>
        <v>836</v>
      </c>
      <c r="BF55" s="33">
        <f>'2.測定データ貼付け用シート'!U53</f>
        <v>810</v>
      </c>
      <c r="BG55" s="53">
        <f>'2.測定データ貼付け用シート'!AE53</f>
        <v>813</v>
      </c>
      <c r="BH55" s="28">
        <f>'2.測定データ貼付け用シート'!AO53</f>
        <v>867</v>
      </c>
      <c r="BI55" s="29">
        <f>'2.測定データ貼付け用シート'!AY53</f>
        <v>817</v>
      </c>
    </row>
    <row r="56" spans="1:61" x14ac:dyDescent="0.15">
      <c r="A56" s="6">
        <v>98</v>
      </c>
      <c r="B56" s="26">
        <f>'2.測定データ貼付け用シート'!B54</f>
        <v>823</v>
      </c>
      <c r="C56" s="27">
        <f>'2.測定データ貼付け用シート'!K54</f>
        <v>808</v>
      </c>
      <c r="D56" s="28">
        <f>'2.測定データ貼付け用シート'!AZ54</f>
        <v>818</v>
      </c>
      <c r="E56" s="29">
        <f>'2.測定データ貼付け用シート'!BI54</f>
        <v>818</v>
      </c>
      <c r="F56" s="32">
        <f>'2.測定データ貼付け用シート'!F54</f>
        <v>832</v>
      </c>
      <c r="G56" s="27">
        <f>'2.測定データ貼付け用シート'!G54</f>
        <v>825</v>
      </c>
      <c r="H56" s="27">
        <f>'2.測定データ貼付け用シート'!BD54</f>
        <v>843</v>
      </c>
      <c r="I56" s="27">
        <f>'2.測定データ貼付け用シート'!BE54</f>
        <v>826</v>
      </c>
      <c r="J56" s="27">
        <f>'2.測定データ貼付け用シート'!E54</f>
        <v>844</v>
      </c>
      <c r="K56" s="27">
        <f>'2.測定データ貼付け用シート'!H54</f>
        <v>832</v>
      </c>
      <c r="L56" s="27">
        <f>'2.測定データ貼付け用シート'!BC54</f>
        <v>857</v>
      </c>
      <c r="M56" s="27">
        <f>'2.測定データ貼付け用シート'!BF54</f>
        <v>854</v>
      </c>
      <c r="N56" s="27">
        <f>'2.測定データ貼付け用シート'!D54</f>
        <v>856</v>
      </c>
      <c r="O56" s="27">
        <f>'2.測定データ貼付け用シート'!I54</f>
        <v>854</v>
      </c>
      <c r="P56" s="27">
        <f>'2.測定データ貼付け用シート'!BB54</f>
        <v>878</v>
      </c>
      <c r="Q56" s="27">
        <f>'2.測定データ貼付け用シート'!BG54</f>
        <v>870</v>
      </c>
      <c r="R56" s="27">
        <f>'2.測定データ貼付け用シート'!C54</f>
        <v>881</v>
      </c>
      <c r="S56" s="27">
        <f>'2.測定データ貼付け用シート'!J54</f>
        <v>864</v>
      </c>
      <c r="T56" s="27">
        <f>'2.測定データ貼付け用シート'!BA54</f>
        <v>936</v>
      </c>
      <c r="U56" s="243">
        <f>'2.測定データ貼付け用シート'!BH54</f>
        <v>897</v>
      </c>
      <c r="V56" s="32">
        <f>'2.測定データ貼付け用シート'!L54</f>
        <v>2040</v>
      </c>
      <c r="W56" s="286">
        <f>'2.測定データ貼付け用シート'!AX54</f>
        <v>1869</v>
      </c>
      <c r="X56" s="27">
        <f>'2.測定データ貼付け用シート'!V54</f>
        <v>1114</v>
      </c>
      <c r="Y56" s="287">
        <f>'2.測定データ貼付け用シート'!AN54</f>
        <v>1010</v>
      </c>
      <c r="Z56" s="32">
        <f>'2.測定データ貼付け用シート'!M54</f>
        <v>2125</v>
      </c>
      <c r="AA56" s="286">
        <f>'2.測定データ貼付け用シート'!AW54</f>
        <v>2008</v>
      </c>
      <c r="AB56" s="27">
        <f>'2.測定データ貼付け用シート'!W54</f>
        <v>1157</v>
      </c>
      <c r="AC56" s="287">
        <f>'2.測定データ貼付け用シート'!AM54</f>
        <v>1186</v>
      </c>
      <c r="AD56" s="32">
        <f>'2.測定データ貼付け用シート'!N54</f>
        <v>804</v>
      </c>
      <c r="AE56" s="286">
        <f>'2.測定データ貼付け用シート'!AV54</f>
        <v>817</v>
      </c>
      <c r="AF56" s="27">
        <f>'2.測定データ貼付け用シート'!X54</f>
        <v>826</v>
      </c>
      <c r="AG56" s="287">
        <f>'2.測定データ貼付け用シート'!AL54</f>
        <v>822</v>
      </c>
      <c r="AH56" s="32">
        <f>'2.測定データ貼付け用シート'!O54</f>
        <v>816</v>
      </c>
      <c r="AI56" s="286">
        <f>'2.測定データ貼付け用シート'!AU54</f>
        <v>808</v>
      </c>
      <c r="AJ56" s="27">
        <f>'2.測定データ貼付け用シート'!Y54</f>
        <v>815</v>
      </c>
      <c r="AK56" s="287">
        <f>'2.測定データ貼付け用シート'!AK54</f>
        <v>814</v>
      </c>
      <c r="AL56" s="32">
        <f>'2.測定データ貼付け用シート'!P54</f>
        <v>817</v>
      </c>
      <c r="AM56" s="286">
        <f>'2.測定データ貼付け用シート'!AT54</f>
        <v>817</v>
      </c>
      <c r="AN56" s="27">
        <f>'2.測定データ貼付け用シート'!Z54</f>
        <v>814</v>
      </c>
      <c r="AO56" s="287">
        <f>'2.測定データ貼付け用シート'!AJ54</f>
        <v>817</v>
      </c>
      <c r="AP56" s="32">
        <f>'2.測定データ貼付け用シート'!Q54</f>
        <v>810</v>
      </c>
      <c r="AQ56" s="286">
        <f>'2.測定データ貼付け用シート'!AS54</f>
        <v>824</v>
      </c>
      <c r="AR56" s="27">
        <f>'2.測定データ貼付け用シート'!AA54</f>
        <v>809</v>
      </c>
      <c r="AS56" s="287">
        <f>'2.測定データ貼付け用シート'!AI54</f>
        <v>819</v>
      </c>
      <c r="AT56" s="32">
        <f>'2.測定データ貼付け用シート'!R54</f>
        <v>818</v>
      </c>
      <c r="AU56" s="286">
        <f>'2.測定データ貼付け用シート'!AR54</f>
        <v>819</v>
      </c>
      <c r="AV56" s="27">
        <f>'2.測定データ貼付け用シート'!AB54</f>
        <v>810</v>
      </c>
      <c r="AW56" s="287">
        <f>'2.測定データ貼付け用シート'!AH54</f>
        <v>824</v>
      </c>
      <c r="AX56" s="32">
        <f>'2.測定データ貼付け用シート'!S54</f>
        <v>799</v>
      </c>
      <c r="AY56" s="286">
        <f>'2.測定データ貼付け用シート'!AQ54</f>
        <v>832</v>
      </c>
      <c r="AZ56" s="27">
        <f>'2.測定データ貼付け用シート'!AC54</f>
        <v>812</v>
      </c>
      <c r="BA56" s="287">
        <f>'2.測定データ貼付け用シート'!AG54</f>
        <v>836</v>
      </c>
      <c r="BB56" s="32">
        <f>'2.測定データ貼付け用シート'!T54</f>
        <v>807</v>
      </c>
      <c r="BC56" s="286">
        <f>'2.測定データ貼付け用シート'!AP54</f>
        <v>803</v>
      </c>
      <c r="BD56" s="27">
        <f>'2.測定データ貼付け用シート'!AD54</f>
        <v>815</v>
      </c>
      <c r="BE56" s="287">
        <f>'2.測定データ貼付け用シート'!AF54</f>
        <v>839</v>
      </c>
      <c r="BF56" s="32">
        <f>'2.測定データ貼付け用シート'!U54</f>
        <v>812</v>
      </c>
      <c r="BG56" s="286">
        <f>'2.測定データ貼付け用シート'!AE54</f>
        <v>818</v>
      </c>
      <c r="BH56" s="27">
        <f>'2.測定データ貼付け用シート'!AO54</f>
        <v>855</v>
      </c>
      <c r="BI56" s="287">
        <f>'2.測定データ貼付け用シート'!AY54</f>
        <v>810</v>
      </c>
    </row>
    <row r="57" spans="1:61" x14ac:dyDescent="0.15">
      <c r="A57" s="6">
        <v>100</v>
      </c>
      <c r="B57" s="26">
        <f>'2.測定データ貼付け用シート'!B55</f>
        <v>821</v>
      </c>
      <c r="C57" s="27">
        <f>'2.測定データ貼付け用シート'!K55</f>
        <v>801</v>
      </c>
      <c r="D57" s="28">
        <f>'2.測定データ貼付け用シート'!AZ55</f>
        <v>812</v>
      </c>
      <c r="E57" s="29">
        <f>'2.測定データ貼付け用シート'!BI55</f>
        <v>813</v>
      </c>
      <c r="F57" s="32">
        <f>'2.測定データ貼付け用シート'!F55</f>
        <v>832</v>
      </c>
      <c r="G57" s="27">
        <f>'2.測定データ貼付け用シート'!G55</f>
        <v>829</v>
      </c>
      <c r="H57" s="27">
        <f>'2.測定データ貼付け用シート'!BD55</f>
        <v>841</v>
      </c>
      <c r="I57" s="27">
        <f>'2.測定データ貼付け用シート'!BE55</f>
        <v>823</v>
      </c>
      <c r="J57" s="27">
        <f>'2.測定データ貼付け用シート'!E55</f>
        <v>838</v>
      </c>
      <c r="K57" s="27">
        <f>'2.測定データ貼付け用シート'!H55</f>
        <v>834</v>
      </c>
      <c r="L57" s="27">
        <f>'2.測定データ貼付け用シート'!BC55</f>
        <v>848</v>
      </c>
      <c r="M57" s="27">
        <f>'2.測定データ貼付け用シート'!BF55</f>
        <v>848</v>
      </c>
      <c r="N57" s="27">
        <f>'2.測定データ貼付け用シート'!D55</f>
        <v>855</v>
      </c>
      <c r="O57" s="27">
        <f>'2.測定データ貼付け用シート'!I55</f>
        <v>844</v>
      </c>
      <c r="P57" s="27">
        <f>'2.測定データ貼付け用シート'!BB55</f>
        <v>861</v>
      </c>
      <c r="Q57" s="27">
        <f>'2.測定データ貼付け用シート'!BG55</f>
        <v>858</v>
      </c>
      <c r="R57" s="27">
        <f>'2.測定データ貼付け用シート'!C55</f>
        <v>866</v>
      </c>
      <c r="S57" s="27">
        <f>'2.測定データ貼付け用シート'!J55</f>
        <v>842</v>
      </c>
      <c r="T57" s="27">
        <f>'2.測定データ貼付け用シート'!BA55</f>
        <v>910</v>
      </c>
      <c r="U57" s="243">
        <f>'2.測定データ貼付け用シート'!BH55</f>
        <v>877</v>
      </c>
      <c r="V57" s="33">
        <f>'2.測定データ貼付け用シート'!L55</f>
        <v>1930</v>
      </c>
      <c r="W57" s="53">
        <f>'2.測定データ貼付け用シート'!AX55</f>
        <v>1769</v>
      </c>
      <c r="X57" s="28">
        <f>'2.測定データ貼付け用シート'!V55</f>
        <v>1074</v>
      </c>
      <c r="Y57" s="29">
        <f>'2.測定データ貼付け用シート'!AN55</f>
        <v>976</v>
      </c>
      <c r="Z57" s="33">
        <f>'2.測定データ貼付け用シート'!M55</f>
        <v>2033</v>
      </c>
      <c r="AA57" s="53">
        <f>'2.測定データ貼付け用シート'!AW55</f>
        <v>1916</v>
      </c>
      <c r="AB57" s="28">
        <f>'2.測定データ貼付け用シート'!W55</f>
        <v>1112</v>
      </c>
      <c r="AC57" s="29">
        <f>'2.測定データ貼付け用シート'!AM55</f>
        <v>1134</v>
      </c>
      <c r="AD57" s="33">
        <f>'2.測定データ貼付け用シート'!N55</f>
        <v>804</v>
      </c>
      <c r="AE57" s="53">
        <f>'2.測定データ貼付け用シート'!AV55</f>
        <v>816</v>
      </c>
      <c r="AF57" s="28">
        <f>'2.測定データ貼付け用シート'!X55</f>
        <v>825</v>
      </c>
      <c r="AG57" s="29">
        <f>'2.測定データ貼付け用シート'!AL55</f>
        <v>821</v>
      </c>
      <c r="AH57" s="33">
        <f>'2.測定データ貼付け用シート'!O55</f>
        <v>817</v>
      </c>
      <c r="AI57" s="53">
        <f>'2.測定データ貼付け用シート'!AU55</f>
        <v>808</v>
      </c>
      <c r="AJ57" s="28">
        <f>'2.測定データ貼付け用シート'!Y55</f>
        <v>816</v>
      </c>
      <c r="AK57" s="29">
        <f>'2.測定データ貼付け用シート'!AK55</f>
        <v>811</v>
      </c>
      <c r="AL57" s="33">
        <f>'2.測定データ貼付け用シート'!P55</f>
        <v>814</v>
      </c>
      <c r="AM57" s="53">
        <f>'2.測定データ貼付け用シート'!AT55</f>
        <v>813</v>
      </c>
      <c r="AN57" s="28">
        <f>'2.測定データ貼付け用シート'!Z55</f>
        <v>820</v>
      </c>
      <c r="AO57" s="29">
        <f>'2.測定データ貼付け用シート'!AJ55</f>
        <v>820</v>
      </c>
      <c r="AP57" s="33">
        <f>'2.測定データ貼付け用シート'!Q55</f>
        <v>810</v>
      </c>
      <c r="AQ57" s="53">
        <f>'2.測定データ貼付け用シート'!AS55</f>
        <v>824</v>
      </c>
      <c r="AR57" s="28">
        <f>'2.測定データ貼付け用シート'!AA55</f>
        <v>807</v>
      </c>
      <c r="AS57" s="29">
        <f>'2.測定データ貼付け用シート'!AI55</f>
        <v>821</v>
      </c>
      <c r="AT57" s="33">
        <f>'2.測定データ貼付け用シート'!R55</f>
        <v>820</v>
      </c>
      <c r="AU57" s="53">
        <f>'2.測定データ貼付け用シート'!AR55</f>
        <v>817</v>
      </c>
      <c r="AV57" s="28">
        <f>'2.測定データ貼付け用シート'!AB55</f>
        <v>810</v>
      </c>
      <c r="AW57" s="29">
        <f>'2.測定データ貼付け用シート'!AH55</f>
        <v>826</v>
      </c>
      <c r="AX57" s="33">
        <f>'2.測定データ貼付け用シート'!S55</f>
        <v>804</v>
      </c>
      <c r="AY57" s="53">
        <f>'2.測定データ貼付け用シート'!AQ55</f>
        <v>830</v>
      </c>
      <c r="AZ57" s="28">
        <f>'2.測定データ貼付け用シート'!AC55</f>
        <v>811</v>
      </c>
      <c r="BA57" s="29">
        <f>'2.測定データ貼付け用シート'!AG55</f>
        <v>832</v>
      </c>
      <c r="BB57" s="33">
        <f>'2.測定データ貼付け用シート'!T55</f>
        <v>812</v>
      </c>
      <c r="BC57" s="53">
        <f>'2.測定データ貼付け用シート'!AP55</f>
        <v>808</v>
      </c>
      <c r="BD57" s="28">
        <f>'2.測定データ貼付け用シート'!AD55</f>
        <v>816</v>
      </c>
      <c r="BE57" s="29">
        <f>'2.測定データ貼付け用シート'!AF55</f>
        <v>836</v>
      </c>
      <c r="BF57" s="33">
        <f>'2.測定データ貼付け用シート'!U55</f>
        <v>812</v>
      </c>
      <c r="BG57" s="53">
        <f>'2.測定データ貼付け用シート'!AE55</f>
        <v>810</v>
      </c>
      <c r="BH57" s="28">
        <f>'2.測定データ貼付け用シート'!AO55</f>
        <v>847</v>
      </c>
      <c r="BI57" s="29">
        <f>'2.測定データ貼付け用シート'!AY55</f>
        <v>810</v>
      </c>
    </row>
    <row r="58" spans="1:61" x14ac:dyDescent="0.15">
      <c r="A58" s="6">
        <v>102</v>
      </c>
      <c r="B58" s="26">
        <f>'2.測定データ貼付け用シート'!B56</f>
        <v>823</v>
      </c>
      <c r="C58" s="27">
        <f>'2.測定データ貼付け用シート'!K56</f>
        <v>807</v>
      </c>
      <c r="D58" s="28">
        <f>'2.測定データ貼付け用シート'!AZ56</f>
        <v>816</v>
      </c>
      <c r="E58" s="29">
        <f>'2.測定データ貼付け用シート'!BI56</f>
        <v>816</v>
      </c>
      <c r="F58" s="32">
        <f>'2.測定データ貼付け用シート'!F56</f>
        <v>823</v>
      </c>
      <c r="G58" s="27">
        <f>'2.測定データ貼付け用シート'!G56</f>
        <v>824</v>
      </c>
      <c r="H58" s="27">
        <f>'2.測定データ貼付け用シート'!BD56</f>
        <v>842</v>
      </c>
      <c r="I58" s="27">
        <f>'2.測定データ貼付け用シート'!BE56</f>
        <v>818</v>
      </c>
      <c r="J58" s="27">
        <f>'2.測定データ貼付け用シート'!E56</f>
        <v>832</v>
      </c>
      <c r="K58" s="27">
        <f>'2.測定データ貼付け用シート'!H56</f>
        <v>828</v>
      </c>
      <c r="L58" s="27">
        <f>'2.測定データ貼付け用シート'!BC56</f>
        <v>846</v>
      </c>
      <c r="M58" s="27">
        <f>'2.測定データ貼付け用シート'!BF56</f>
        <v>841</v>
      </c>
      <c r="N58" s="27">
        <f>'2.測定データ貼付け用シート'!D56</f>
        <v>844</v>
      </c>
      <c r="O58" s="27">
        <f>'2.測定データ貼付け用シート'!I56</f>
        <v>843</v>
      </c>
      <c r="P58" s="27">
        <f>'2.測定データ貼付け用シート'!BB56</f>
        <v>859</v>
      </c>
      <c r="Q58" s="27">
        <f>'2.測定データ貼付け用シート'!BG56</f>
        <v>845</v>
      </c>
      <c r="R58" s="27">
        <f>'2.測定データ貼付け用シート'!C56</f>
        <v>848</v>
      </c>
      <c r="S58" s="27">
        <f>'2.測定データ貼付け用シート'!J56</f>
        <v>834</v>
      </c>
      <c r="T58" s="27">
        <f>'2.測定データ貼付け用シート'!BA56</f>
        <v>885</v>
      </c>
      <c r="U58" s="243">
        <f>'2.測定データ貼付け用シート'!BH56</f>
        <v>863</v>
      </c>
      <c r="V58" s="32">
        <f>'2.測定データ貼付け用シート'!L56</f>
        <v>1837</v>
      </c>
      <c r="W58" s="286">
        <f>'2.測定データ貼付け用シート'!AX56</f>
        <v>1681</v>
      </c>
      <c r="X58" s="27">
        <f>'2.測定データ貼付け用シート'!V56</f>
        <v>1032</v>
      </c>
      <c r="Y58" s="287">
        <f>'2.測定データ貼付け用シート'!AN56</f>
        <v>960</v>
      </c>
      <c r="Z58" s="32">
        <f>'2.測定データ貼付け用シート'!M56</f>
        <v>1942</v>
      </c>
      <c r="AA58" s="286">
        <f>'2.測定データ貼付け用シート'!AW56</f>
        <v>1829</v>
      </c>
      <c r="AB58" s="27">
        <f>'2.測定データ貼付け用シート'!W56</f>
        <v>1072</v>
      </c>
      <c r="AC58" s="287">
        <f>'2.測定データ貼付け用シート'!AM56</f>
        <v>1089</v>
      </c>
      <c r="AD58" s="32">
        <f>'2.測定データ貼付け用シート'!N56</f>
        <v>801</v>
      </c>
      <c r="AE58" s="286">
        <f>'2.測定データ貼付け用シート'!AV56</f>
        <v>816</v>
      </c>
      <c r="AF58" s="27">
        <f>'2.測定データ貼付け用シート'!X56</f>
        <v>830</v>
      </c>
      <c r="AG58" s="287">
        <f>'2.測定データ貼付け用シート'!AL56</f>
        <v>819</v>
      </c>
      <c r="AH58" s="32">
        <f>'2.測定データ貼付け用シート'!O56</f>
        <v>814</v>
      </c>
      <c r="AI58" s="286">
        <f>'2.測定データ貼付け用シート'!AU56</f>
        <v>803</v>
      </c>
      <c r="AJ58" s="27">
        <f>'2.測定データ貼付け用シート'!Y56</f>
        <v>816</v>
      </c>
      <c r="AK58" s="287">
        <f>'2.測定データ貼付け用シート'!AK56</f>
        <v>809</v>
      </c>
      <c r="AL58" s="32">
        <f>'2.測定データ貼付け用シート'!P56</f>
        <v>814</v>
      </c>
      <c r="AM58" s="286">
        <f>'2.測定データ貼付け用シート'!AT56</f>
        <v>816</v>
      </c>
      <c r="AN58" s="27">
        <f>'2.測定データ貼付け用シート'!Z56</f>
        <v>813</v>
      </c>
      <c r="AO58" s="287">
        <f>'2.測定データ貼付け用シート'!AJ56</f>
        <v>818</v>
      </c>
      <c r="AP58" s="32">
        <f>'2.測定データ貼付け用シート'!Q56</f>
        <v>806</v>
      </c>
      <c r="AQ58" s="286">
        <f>'2.測定データ貼付け用シート'!AS56</f>
        <v>822</v>
      </c>
      <c r="AR58" s="27">
        <f>'2.測定データ貼付け用シート'!AA56</f>
        <v>808</v>
      </c>
      <c r="AS58" s="287">
        <f>'2.測定データ貼付け用シート'!AI56</f>
        <v>813</v>
      </c>
      <c r="AT58" s="32">
        <f>'2.測定データ貼付け用シート'!R56</f>
        <v>819</v>
      </c>
      <c r="AU58" s="286">
        <f>'2.測定データ貼付け用シート'!AR56</f>
        <v>815</v>
      </c>
      <c r="AV58" s="27">
        <f>'2.測定データ貼付け用シート'!AB56</f>
        <v>812</v>
      </c>
      <c r="AW58" s="287">
        <f>'2.測定データ貼付け用シート'!AH56</f>
        <v>828</v>
      </c>
      <c r="AX58" s="32">
        <f>'2.測定データ貼付け用シート'!S56</f>
        <v>804</v>
      </c>
      <c r="AY58" s="286">
        <f>'2.測定データ貼付け用シート'!AQ56</f>
        <v>828</v>
      </c>
      <c r="AZ58" s="27">
        <f>'2.測定データ貼付け用シート'!AC56</f>
        <v>811</v>
      </c>
      <c r="BA58" s="287">
        <f>'2.測定データ貼付け用シート'!AG56</f>
        <v>832</v>
      </c>
      <c r="BB58" s="32">
        <f>'2.測定データ貼付け用シート'!T56</f>
        <v>812</v>
      </c>
      <c r="BC58" s="286">
        <f>'2.測定データ貼付け用シート'!AP56</f>
        <v>803</v>
      </c>
      <c r="BD58" s="27">
        <f>'2.測定データ貼付け用シート'!AD56</f>
        <v>813</v>
      </c>
      <c r="BE58" s="287">
        <f>'2.測定データ貼付け用シート'!AF56</f>
        <v>833</v>
      </c>
      <c r="BF58" s="32">
        <f>'2.測定データ貼付け用シート'!U56</f>
        <v>806</v>
      </c>
      <c r="BG58" s="286">
        <f>'2.測定データ貼付け用シート'!AE56</f>
        <v>813</v>
      </c>
      <c r="BH58" s="27">
        <f>'2.測定データ貼付け用シート'!AO56</f>
        <v>841</v>
      </c>
      <c r="BI58" s="287">
        <f>'2.測定データ貼付け用シート'!AY56</f>
        <v>807</v>
      </c>
    </row>
    <row r="59" spans="1:61" x14ac:dyDescent="0.15">
      <c r="A59" s="6">
        <v>104</v>
      </c>
      <c r="B59" s="26">
        <f>'2.測定データ貼付け用シート'!B57</f>
        <v>820</v>
      </c>
      <c r="C59" s="27">
        <f>'2.測定データ貼付け用シート'!K57</f>
        <v>807</v>
      </c>
      <c r="D59" s="28">
        <f>'2.測定データ貼付け用シート'!AZ57</f>
        <v>817</v>
      </c>
      <c r="E59" s="29">
        <f>'2.測定データ貼付け用シート'!BI57</f>
        <v>815</v>
      </c>
      <c r="F59" s="32">
        <f>'2.測定データ貼付け用シート'!F57</f>
        <v>826</v>
      </c>
      <c r="G59" s="27">
        <f>'2.測定データ貼付け用シート'!G57</f>
        <v>823</v>
      </c>
      <c r="H59" s="27">
        <f>'2.測定データ貼付け用シート'!BD57</f>
        <v>839</v>
      </c>
      <c r="I59" s="27">
        <f>'2.測定データ貼付け用シート'!BE57</f>
        <v>817</v>
      </c>
      <c r="J59" s="27">
        <f>'2.測定データ貼付け用シート'!E57</f>
        <v>829</v>
      </c>
      <c r="K59" s="27">
        <f>'2.測定データ貼付け用シート'!H57</f>
        <v>824</v>
      </c>
      <c r="L59" s="27">
        <f>'2.測定データ貼付け用シート'!BC57</f>
        <v>837</v>
      </c>
      <c r="M59" s="27">
        <f>'2.測定データ貼付け用シート'!BF57</f>
        <v>841</v>
      </c>
      <c r="N59" s="27">
        <f>'2.測定データ貼付け用シート'!D57</f>
        <v>839</v>
      </c>
      <c r="O59" s="27">
        <f>'2.測定データ貼付け用シート'!I57</f>
        <v>831</v>
      </c>
      <c r="P59" s="27">
        <f>'2.測定データ貼付け用シート'!BB57</f>
        <v>849</v>
      </c>
      <c r="Q59" s="27">
        <f>'2.測定データ貼付け用シート'!BG57</f>
        <v>841</v>
      </c>
      <c r="R59" s="27">
        <f>'2.測定データ貼付け用シート'!C57</f>
        <v>837</v>
      </c>
      <c r="S59" s="27">
        <f>'2.測定データ貼付け用シート'!J57</f>
        <v>830</v>
      </c>
      <c r="T59" s="27">
        <f>'2.測定データ貼付け用シート'!BA57</f>
        <v>873</v>
      </c>
      <c r="U59" s="243">
        <f>'2.測定データ貼付け用シート'!BH57</f>
        <v>847</v>
      </c>
      <c r="V59" s="33">
        <f>'2.測定データ貼付け用シート'!L57</f>
        <v>1745</v>
      </c>
      <c r="W59" s="53">
        <f>'2.測定データ貼付け用シート'!AX57</f>
        <v>1597</v>
      </c>
      <c r="X59" s="28">
        <f>'2.測定データ貼付け用シート'!V57</f>
        <v>1006</v>
      </c>
      <c r="Y59" s="29">
        <f>'2.測定データ貼付け用シート'!AN57</f>
        <v>931</v>
      </c>
      <c r="Z59" s="33">
        <f>'2.測定データ貼付け用シート'!M57</f>
        <v>1849</v>
      </c>
      <c r="AA59" s="53">
        <f>'2.測定データ貼付け用シート'!AW57</f>
        <v>1747</v>
      </c>
      <c r="AB59" s="28">
        <f>'2.測定データ貼付け用シート'!W57</f>
        <v>1035</v>
      </c>
      <c r="AC59" s="29">
        <f>'2.測定データ貼付け用シート'!AM57</f>
        <v>1053</v>
      </c>
      <c r="AD59" s="33">
        <f>'2.測定データ貼付け用シート'!N57</f>
        <v>803</v>
      </c>
      <c r="AE59" s="53">
        <f>'2.測定データ貼付け用シート'!AV57</f>
        <v>819</v>
      </c>
      <c r="AF59" s="28">
        <f>'2.測定データ貼付け用シート'!X57</f>
        <v>823</v>
      </c>
      <c r="AG59" s="29">
        <f>'2.測定データ貼付け用シート'!AL57</f>
        <v>823</v>
      </c>
      <c r="AH59" s="33">
        <f>'2.測定データ貼付け用シート'!O57</f>
        <v>817</v>
      </c>
      <c r="AI59" s="53">
        <f>'2.測定データ貼付け用シート'!AU57</f>
        <v>806</v>
      </c>
      <c r="AJ59" s="28">
        <f>'2.測定データ貼付け用シート'!Y57</f>
        <v>816</v>
      </c>
      <c r="AK59" s="29">
        <f>'2.測定データ貼付け用シート'!AK57</f>
        <v>809</v>
      </c>
      <c r="AL59" s="33">
        <f>'2.測定データ貼付け用シート'!P57</f>
        <v>815</v>
      </c>
      <c r="AM59" s="53">
        <f>'2.測定データ貼付け用シート'!AT57</f>
        <v>815</v>
      </c>
      <c r="AN59" s="28">
        <f>'2.測定データ貼付け用シート'!Z57</f>
        <v>809</v>
      </c>
      <c r="AO59" s="29">
        <f>'2.測定データ貼付け用シート'!AJ57</f>
        <v>818</v>
      </c>
      <c r="AP59" s="33">
        <f>'2.測定データ貼付け用シート'!Q57</f>
        <v>807</v>
      </c>
      <c r="AQ59" s="53">
        <f>'2.測定データ貼付け用シート'!AS57</f>
        <v>821</v>
      </c>
      <c r="AR59" s="28">
        <f>'2.測定データ貼付け用シート'!AA57</f>
        <v>803</v>
      </c>
      <c r="AS59" s="29">
        <f>'2.測定データ貼付け用シート'!AI57</f>
        <v>817</v>
      </c>
      <c r="AT59" s="33">
        <f>'2.測定データ貼付け用シート'!R57</f>
        <v>814</v>
      </c>
      <c r="AU59" s="53">
        <f>'2.測定データ貼付け用シート'!AR57</f>
        <v>816</v>
      </c>
      <c r="AV59" s="28">
        <f>'2.測定データ貼付け用シート'!AB57</f>
        <v>805</v>
      </c>
      <c r="AW59" s="29">
        <f>'2.測定データ貼付け用シート'!AH57</f>
        <v>820</v>
      </c>
      <c r="AX59" s="33">
        <f>'2.測定データ貼付け用シート'!S57</f>
        <v>801</v>
      </c>
      <c r="AY59" s="53">
        <f>'2.測定データ貼付け用シート'!AQ57</f>
        <v>822</v>
      </c>
      <c r="AZ59" s="28">
        <f>'2.測定データ貼付け用シート'!AC57</f>
        <v>813</v>
      </c>
      <c r="BA59" s="29">
        <f>'2.測定データ貼付け用シート'!AG57</f>
        <v>831</v>
      </c>
      <c r="BB59" s="33">
        <f>'2.測定データ貼付け用シート'!T57</f>
        <v>810</v>
      </c>
      <c r="BC59" s="53">
        <f>'2.測定データ貼付け用シート'!AP57</f>
        <v>808</v>
      </c>
      <c r="BD59" s="28">
        <f>'2.測定データ貼付け用シート'!AD57</f>
        <v>813</v>
      </c>
      <c r="BE59" s="29">
        <f>'2.測定データ貼付け用シート'!AF57</f>
        <v>831</v>
      </c>
      <c r="BF59" s="33">
        <f>'2.測定データ貼付け用シート'!U57</f>
        <v>807</v>
      </c>
      <c r="BG59" s="53">
        <f>'2.測定データ貼付け用シート'!AE57</f>
        <v>809</v>
      </c>
      <c r="BH59" s="28">
        <f>'2.測定データ貼付け用シート'!AO57</f>
        <v>836</v>
      </c>
      <c r="BI59" s="29">
        <f>'2.測定データ貼付け用シート'!AY57</f>
        <v>810</v>
      </c>
    </row>
    <row r="60" spans="1:61" x14ac:dyDescent="0.15">
      <c r="A60" s="6">
        <v>106</v>
      </c>
      <c r="B60" s="26">
        <f>'2.測定データ貼付け用シート'!B58</f>
        <v>821</v>
      </c>
      <c r="C60" s="27">
        <f>'2.測定データ貼付け用シート'!K58</f>
        <v>810</v>
      </c>
      <c r="D60" s="28">
        <f>'2.測定データ貼付け用シート'!AZ58</f>
        <v>815</v>
      </c>
      <c r="E60" s="29">
        <f>'2.測定データ貼付け用シート'!BI58</f>
        <v>811</v>
      </c>
      <c r="F60" s="32">
        <f>'2.測定データ貼付け用シート'!F58</f>
        <v>824</v>
      </c>
      <c r="G60" s="27">
        <f>'2.測定データ貼付け用シート'!G58</f>
        <v>821</v>
      </c>
      <c r="H60" s="27">
        <f>'2.測定データ貼付け用シート'!BD58</f>
        <v>831</v>
      </c>
      <c r="I60" s="27">
        <f>'2.測定データ貼付け用シート'!BE58</f>
        <v>819</v>
      </c>
      <c r="J60" s="27">
        <f>'2.測定データ貼付け用シート'!E58</f>
        <v>832</v>
      </c>
      <c r="K60" s="27">
        <f>'2.測定データ貼付け用シート'!H58</f>
        <v>825</v>
      </c>
      <c r="L60" s="27">
        <f>'2.測定データ貼付け用シート'!BC58</f>
        <v>829</v>
      </c>
      <c r="M60" s="27">
        <f>'2.測定データ貼付け用シート'!BF58</f>
        <v>841</v>
      </c>
      <c r="N60" s="27">
        <f>'2.測定データ貼付け用シート'!D58</f>
        <v>839</v>
      </c>
      <c r="O60" s="27">
        <f>'2.測定データ貼付け用シート'!I58</f>
        <v>829</v>
      </c>
      <c r="P60" s="27">
        <f>'2.測定データ貼付け用シート'!BB58</f>
        <v>842</v>
      </c>
      <c r="Q60" s="27">
        <f>'2.測定データ貼付け用シート'!BG58</f>
        <v>839</v>
      </c>
      <c r="R60" s="27">
        <f>'2.測定データ貼付け用シート'!C58</f>
        <v>830</v>
      </c>
      <c r="S60" s="27">
        <f>'2.測定データ貼付け用シート'!J58</f>
        <v>820</v>
      </c>
      <c r="T60" s="27">
        <f>'2.測定データ貼付け用シート'!BA58</f>
        <v>860</v>
      </c>
      <c r="U60" s="243">
        <f>'2.測定データ貼付け用シート'!BH58</f>
        <v>844</v>
      </c>
      <c r="V60" s="32">
        <f>'2.測定データ貼付け用シート'!L58</f>
        <v>1653</v>
      </c>
      <c r="W60" s="286">
        <f>'2.測定データ貼付け用シート'!AX58</f>
        <v>1521</v>
      </c>
      <c r="X60" s="27">
        <f>'2.測定データ貼付け用シート'!V58</f>
        <v>982</v>
      </c>
      <c r="Y60" s="287">
        <f>'2.測定データ貼付け用シート'!AN58</f>
        <v>912</v>
      </c>
      <c r="Z60" s="32">
        <f>'2.測定データ貼付け用シート'!M58</f>
        <v>1768</v>
      </c>
      <c r="AA60" s="286">
        <f>'2.測定データ貼付け用シート'!AW58</f>
        <v>1675</v>
      </c>
      <c r="AB60" s="27">
        <f>'2.測定データ貼付け用シート'!W58</f>
        <v>1000</v>
      </c>
      <c r="AC60" s="287">
        <f>'2.測定データ貼付け用シート'!AM58</f>
        <v>1017</v>
      </c>
      <c r="AD60" s="32">
        <f>'2.測定データ貼付け用シート'!N58</f>
        <v>800</v>
      </c>
      <c r="AE60" s="286">
        <f>'2.測定データ貼付け用シート'!AV58</f>
        <v>816</v>
      </c>
      <c r="AF60" s="27">
        <f>'2.測定データ貼付け用シート'!X58</f>
        <v>821</v>
      </c>
      <c r="AG60" s="287">
        <f>'2.測定データ貼付け用シート'!AL58</f>
        <v>822</v>
      </c>
      <c r="AH60" s="32">
        <f>'2.測定データ貼付け用シート'!O58</f>
        <v>815</v>
      </c>
      <c r="AI60" s="286">
        <f>'2.測定データ貼付け用シート'!AU58</f>
        <v>810</v>
      </c>
      <c r="AJ60" s="27">
        <f>'2.測定データ貼付け用シート'!Y58</f>
        <v>808</v>
      </c>
      <c r="AK60" s="287">
        <f>'2.測定データ貼付け用シート'!AK58</f>
        <v>809</v>
      </c>
      <c r="AL60" s="32">
        <f>'2.測定データ貼付け用シート'!P58</f>
        <v>816</v>
      </c>
      <c r="AM60" s="286">
        <f>'2.測定データ貼付け用シート'!AT58</f>
        <v>812</v>
      </c>
      <c r="AN60" s="27">
        <f>'2.測定データ貼付け用シート'!Z58</f>
        <v>808</v>
      </c>
      <c r="AO60" s="287">
        <f>'2.測定データ貼付け用シート'!AJ58</f>
        <v>817</v>
      </c>
      <c r="AP60" s="32">
        <f>'2.測定データ貼付け用シート'!Q58</f>
        <v>806</v>
      </c>
      <c r="AQ60" s="286">
        <f>'2.測定データ貼付け用シート'!AS58</f>
        <v>815</v>
      </c>
      <c r="AR60" s="27">
        <f>'2.測定データ貼付け用シート'!AA58</f>
        <v>805</v>
      </c>
      <c r="AS60" s="287">
        <f>'2.測定データ貼付け用シート'!AI58</f>
        <v>817</v>
      </c>
      <c r="AT60" s="32">
        <f>'2.測定データ貼付け用シート'!R58</f>
        <v>817</v>
      </c>
      <c r="AU60" s="286">
        <f>'2.測定データ貼付け用シート'!AR58</f>
        <v>816</v>
      </c>
      <c r="AV60" s="27">
        <f>'2.測定データ貼付け用シート'!AB58</f>
        <v>804</v>
      </c>
      <c r="AW60" s="287">
        <f>'2.測定データ貼付け用シート'!AH58</f>
        <v>825</v>
      </c>
      <c r="AX60" s="32">
        <f>'2.測定データ貼付け用シート'!S58</f>
        <v>804</v>
      </c>
      <c r="AY60" s="286">
        <f>'2.測定データ貼付け用シート'!AQ58</f>
        <v>830</v>
      </c>
      <c r="AZ60" s="27">
        <f>'2.測定データ貼付け用シート'!AC58</f>
        <v>809</v>
      </c>
      <c r="BA60" s="287">
        <f>'2.測定データ貼付け用シート'!AG58</f>
        <v>830</v>
      </c>
      <c r="BB60" s="32">
        <f>'2.測定データ貼付け用シート'!T58</f>
        <v>806</v>
      </c>
      <c r="BC60" s="286">
        <f>'2.測定データ貼付け用シート'!AP58</f>
        <v>804</v>
      </c>
      <c r="BD60" s="27">
        <f>'2.測定データ貼付け用シート'!AD58</f>
        <v>812</v>
      </c>
      <c r="BE60" s="287">
        <f>'2.測定データ貼付け用シート'!AF58</f>
        <v>834</v>
      </c>
      <c r="BF60" s="32">
        <f>'2.測定データ貼付け用シート'!U58</f>
        <v>806</v>
      </c>
      <c r="BG60" s="286">
        <f>'2.測定データ貼付け用シート'!AE58</f>
        <v>810</v>
      </c>
      <c r="BH60" s="27">
        <f>'2.測定データ貼付け用シート'!AO58</f>
        <v>828</v>
      </c>
      <c r="BI60" s="287">
        <f>'2.測定データ貼付け用シート'!AY58</f>
        <v>803</v>
      </c>
    </row>
    <row r="61" spans="1:61" x14ac:dyDescent="0.15">
      <c r="A61" s="6">
        <v>108</v>
      </c>
      <c r="B61" s="26">
        <f>'2.測定データ貼付け用シート'!B59</f>
        <v>814</v>
      </c>
      <c r="C61" s="27">
        <f>'2.測定データ貼付け用シート'!K59</f>
        <v>804</v>
      </c>
      <c r="D61" s="28">
        <f>'2.測定データ貼付け用シート'!AZ59</f>
        <v>815</v>
      </c>
      <c r="E61" s="29">
        <f>'2.測定データ貼付け用シート'!BI59</f>
        <v>810</v>
      </c>
      <c r="F61" s="32">
        <f>'2.測定データ貼付け用シート'!F59</f>
        <v>825</v>
      </c>
      <c r="G61" s="27">
        <f>'2.測定データ貼付け用シート'!G59</f>
        <v>818</v>
      </c>
      <c r="H61" s="27">
        <f>'2.測定データ貼付け用シート'!BD59</f>
        <v>836</v>
      </c>
      <c r="I61" s="27">
        <f>'2.測定データ貼付け用シート'!BE59</f>
        <v>817</v>
      </c>
      <c r="J61" s="27">
        <f>'2.測定データ貼付け用シート'!E59</f>
        <v>831</v>
      </c>
      <c r="K61" s="27">
        <f>'2.測定データ貼付け用シート'!H59</f>
        <v>813</v>
      </c>
      <c r="L61" s="27">
        <f>'2.測定データ貼付け用シート'!BC59</f>
        <v>832</v>
      </c>
      <c r="M61" s="27">
        <f>'2.測定データ貼付け用シート'!BF59</f>
        <v>839</v>
      </c>
      <c r="N61" s="27">
        <f>'2.測定データ貼付け用シート'!D59</f>
        <v>834</v>
      </c>
      <c r="O61" s="27">
        <f>'2.測定データ貼付け用シート'!I59</f>
        <v>828</v>
      </c>
      <c r="P61" s="27">
        <f>'2.測定データ貼付け用シート'!BB59</f>
        <v>837</v>
      </c>
      <c r="Q61" s="27">
        <f>'2.測定データ貼付け用シート'!BG59</f>
        <v>835</v>
      </c>
      <c r="R61" s="27">
        <f>'2.測定データ貼付け用シート'!C59</f>
        <v>825</v>
      </c>
      <c r="S61" s="27">
        <f>'2.測定データ貼付け用シート'!J59</f>
        <v>817</v>
      </c>
      <c r="T61" s="27">
        <f>'2.測定データ貼付け用シート'!BA59</f>
        <v>850</v>
      </c>
      <c r="U61" s="243">
        <f>'2.測定データ貼付け用シート'!BH59</f>
        <v>832</v>
      </c>
      <c r="V61" s="33">
        <f>'2.測定データ貼付け用シート'!L59</f>
        <v>1577</v>
      </c>
      <c r="W61" s="53">
        <f>'2.測定データ貼付け用シート'!AX59</f>
        <v>1451</v>
      </c>
      <c r="X61" s="28">
        <f>'2.測定データ貼付け用シート'!V59</f>
        <v>954</v>
      </c>
      <c r="Y61" s="29">
        <f>'2.測定データ貼付け用シート'!AN59</f>
        <v>899</v>
      </c>
      <c r="Z61" s="33">
        <f>'2.測定データ貼付け用シート'!M59</f>
        <v>1693</v>
      </c>
      <c r="AA61" s="53">
        <f>'2.測定データ貼付け用シート'!AW59</f>
        <v>1603</v>
      </c>
      <c r="AB61" s="28">
        <f>'2.測定データ貼付け用シート'!W59</f>
        <v>970</v>
      </c>
      <c r="AC61" s="29">
        <f>'2.測定データ貼付け用シート'!AM59</f>
        <v>995</v>
      </c>
      <c r="AD61" s="33">
        <f>'2.測定データ貼付け用シート'!N59</f>
        <v>800</v>
      </c>
      <c r="AE61" s="53">
        <f>'2.測定データ貼付け用シート'!AV59</f>
        <v>811</v>
      </c>
      <c r="AF61" s="28">
        <f>'2.測定データ貼付け用シート'!X59</f>
        <v>828</v>
      </c>
      <c r="AG61" s="29">
        <f>'2.測定データ貼付け用シート'!AL59</f>
        <v>816</v>
      </c>
      <c r="AH61" s="33">
        <f>'2.測定データ貼付け用シート'!O59</f>
        <v>814</v>
      </c>
      <c r="AI61" s="53">
        <f>'2.測定データ貼付け用シート'!AU59</f>
        <v>804</v>
      </c>
      <c r="AJ61" s="28">
        <f>'2.測定データ貼付け用シート'!Y59</f>
        <v>813</v>
      </c>
      <c r="AK61" s="29">
        <f>'2.測定データ貼付け用シート'!AK59</f>
        <v>812</v>
      </c>
      <c r="AL61" s="33">
        <f>'2.測定データ貼付け用シート'!P59</f>
        <v>812</v>
      </c>
      <c r="AM61" s="53">
        <f>'2.測定データ貼付け用シート'!AT59</f>
        <v>812</v>
      </c>
      <c r="AN61" s="28">
        <f>'2.測定データ貼付け用シート'!Z59</f>
        <v>810</v>
      </c>
      <c r="AO61" s="29">
        <f>'2.測定データ貼付け用シート'!AJ59</f>
        <v>812</v>
      </c>
      <c r="AP61" s="33">
        <f>'2.測定データ貼付け用シート'!Q59</f>
        <v>809</v>
      </c>
      <c r="AQ61" s="53">
        <f>'2.測定データ貼付け用シート'!AS59</f>
        <v>819</v>
      </c>
      <c r="AR61" s="28">
        <f>'2.測定データ貼付け用シート'!AA59</f>
        <v>804</v>
      </c>
      <c r="AS61" s="29">
        <f>'2.測定データ貼付け用シート'!AI59</f>
        <v>820</v>
      </c>
      <c r="AT61" s="33">
        <f>'2.測定データ貼付け用シート'!R59</f>
        <v>816</v>
      </c>
      <c r="AU61" s="53">
        <f>'2.測定データ貼付け用シート'!AR59</f>
        <v>813</v>
      </c>
      <c r="AV61" s="28">
        <f>'2.測定データ貼付け用シート'!AB59</f>
        <v>807</v>
      </c>
      <c r="AW61" s="29">
        <f>'2.測定データ貼付け用シート'!AH59</f>
        <v>822</v>
      </c>
      <c r="AX61" s="33">
        <f>'2.測定データ貼付け用シート'!S59</f>
        <v>801</v>
      </c>
      <c r="AY61" s="53">
        <f>'2.測定データ貼付け用シート'!AQ59</f>
        <v>825</v>
      </c>
      <c r="AZ61" s="28">
        <f>'2.測定データ貼付け用シート'!AC59</f>
        <v>808</v>
      </c>
      <c r="BA61" s="29">
        <f>'2.測定データ貼付け用シート'!AG59</f>
        <v>827</v>
      </c>
      <c r="BB61" s="33">
        <f>'2.測定データ貼付け用シート'!T59</f>
        <v>808</v>
      </c>
      <c r="BC61" s="53">
        <f>'2.測定データ貼付け用シート'!AP59</f>
        <v>804</v>
      </c>
      <c r="BD61" s="28">
        <f>'2.測定データ貼付け用シート'!AD59</f>
        <v>814</v>
      </c>
      <c r="BE61" s="29">
        <f>'2.測定データ貼付け用シート'!AF59</f>
        <v>830</v>
      </c>
      <c r="BF61" s="33">
        <f>'2.測定データ貼付け用シート'!U59</f>
        <v>805</v>
      </c>
      <c r="BG61" s="53">
        <f>'2.測定データ貼付け用シート'!AE59</f>
        <v>807</v>
      </c>
      <c r="BH61" s="28">
        <f>'2.測定データ貼付け用シート'!AO59</f>
        <v>828</v>
      </c>
      <c r="BI61" s="29">
        <f>'2.測定データ貼付け用シート'!AY59</f>
        <v>804</v>
      </c>
    </row>
    <row r="62" spans="1:61" x14ac:dyDescent="0.15">
      <c r="A62" s="6">
        <v>110</v>
      </c>
      <c r="B62" s="26">
        <f>'2.測定データ貼付け用シート'!B60</f>
        <v>817</v>
      </c>
      <c r="C62" s="27">
        <f>'2.測定データ貼付け用シート'!K60</f>
        <v>803</v>
      </c>
      <c r="D62" s="28">
        <f>'2.測定データ貼付け用シート'!AZ60</f>
        <v>815</v>
      </c>
      <c r="E62" s="29">
        <f>'2.測定データ貼付け用シート'!BI60</f>
        <v>809</v>
      </c>
      <c r="F62" s="32">
        <f>'2.測定データ貼付け用シート'!F60</f>
        <v>821</v>
      </c>
      <c r="G62" s="27">
        <f>'2.測定データ貼付け用シート'!G60</f>
        <v>816</v>
      </c>
      <c r="H62" s="27">
        <f>'2.測定データ貼付け用シート'!BD60</f>
        <v>832</v>
      </c>
      <c r="I62" s="27">
        <f>'2.測定データ貼付け用シート'!BE60</f>
        <v>821</v>
      </c>
      <c r="J62" s="27">
        <f>'2.測定データ貼付け用シート'!E60</f>
        <v>825</v>
      </c>
      <c r="K62" s="27">
        <f>'2.測定データ貼付け用シート'!H60</f>
        <v>815</v>
      </c>
      <c r="L62" s="27">
        <f>'2.測定データ貼付け用シート'!BC60</f>
        <v>835</v>
      </c>
      <c r="M62" s="27">
        <f>'2.測定データ貼付け用シート'!BF60</f>
        <v>833</v>
      </c>
      <c r="N62" s="27">
        <f>'2.測定データ貼付け用シート'!D60</f>
        <v>830</v>
      </c>
      <c r="O62" s="27">
        <f>'2.測定データ貼付け用シート'!I60</f>
        <v>817</v>
      </c>
      <c r="P62" s="27">
        <f>'2.測定データ貼付け用シート'!BB60</f>
        <v>835</v>
      </c>
      <c r="Q62" s="27">
        <f>'2.測定データ貼付け用シート'!BG60</f>
        <v>831</v>
      </c>
      <c r="R62" s="27">
        <f>'2.測定データ貼付け用シート'!C60</f>
        <v>817</v>
      </c>
      <c r="S62" s="27">
        <f>'2.測定データ貼付け用シート'!J60</f>
        <v>813</v>
      </c>
      <c r="T62" s="27">
        <f>'2.測定データ貼付け用シート'!BA60</f>
        <v>840</v>
      </c>
      <c r="U62" s="243">
        <f>'2.測定データ貼付け用シート'!BH60</f>
        <v>831</v>
      </c>
      <c r="V62" s="32">
        <f>'2.測定データ貼付け用シート'!L60</f>
        <v>1514</v>
      </c>
      <c r="W62" s="286">
        <f>'2.測定データ貼付け用シート'!AX60</f>
        <v>1382</v>
      </c>
      <c r="X62" s="27">
        <f>'2.測定データ貼付け用シート'!V60</f>
        <v>931</v>
      </c>
      <c r="Y62" s="287">
        <f>'2.測定データ貼付け用シート'!AN60</f>
        <v>889</v>
      </c>
      <c r="Z62" s="32">
        <f>'2.測定データ貼付け用シート'!M60</f>
        <v>1626</v>
      </c>
      <c r="AA62" s="286">
        <f>'2.測定データ貼付け用シート'!AW60</f>
        <v>1533</v>
      </c>
      <c r="AB62" s="27">
        <f>'2.測定データ貼付け用シート'!W60</f>
        <v>949</v>
      </c>
      <c r="AC62" s="287">
        <f>'2.測定データ貼付け用シート'!AM60</f>
        <v>964</v>
      </c>
      <c r="AD62" s="32">
        <f>'2.測定データ貼付け用シート'!N60</f>
        <v>803</v>
      </c>
      <c r="AE62" s="286">
        <f>'2.測定データ貼付け用シート'!AV60</f>
        <v>810</v>
      </c>
      <c r="AF62" s="27">
        <f>'2.測定データ貼付け用シート'!X60</f>
        <v>824</v>
      </c>
      <c r="AG62" s="287">
        <f>'2.測定データ貼付け用シート'!AL60</f>
        <v>817</v>
      </c>
      <c r="AH62" s="32">
        <f>'2.測定データ貼付け用シート'!O60</f>
        <v>813</v>
      </c>
      <c r="AI62" s="286">
        <f>'2.測定データ貼付け用シート'!AU60</f>
        <v>806</v>
      </c>
      <c r="AJ62" s="27">
        <f>'2.測定データ貼付け用シート'!Y60</f>
        <v>808</v>
      </c>
      <c r="AK62" s="287">
        <f>'2.測定データ貼付け用シート'!AK60</f>
        <v>809</v>
      </c>
      <c r="AL62" s="32">
        <f>'2.測定データ貼付け用シート'!P60</f>
        <v>810</v>
      </c>
      <c r="AM62" s="286">
        <f>'2.測定データ貼付け用シート'!AT60</f>
        <v>815</v>
      </c>
      <c r="AN62" s="27">
        <f>'2.測定データ貼付け用シート'!Z60</f>
        <v>810</v>
      </c>
      <c r="AO62" s="287">
        <f>'2.測定データ貼付け用シート'!AJ60</f>
        <v>814</v>
      </c>
      <c r="AP62" s="32">
        <f>'2.測定データ貼付け用シート'!Q60</f>
        <v>803</v>
      </c>
      <c r="AQ62" s="286">
        <f>'2.測定データ貼付け用シート'!AS60</f>
        <v>814</v>
      </c>
      <c r="AR62" s="27">
        <f>'2.測定データ貼付け用シート'!AA60</f>
        <v>799</v>
      </c>
      <c r="AS62" s="287">
        <f>'2.測定データ貼付け用シート'!AI60</f>
        <v>819</v>
      </c>
      <c r="AT62" s="32">
        <f>'2.測定データ貼付け用シート'!R60</f>
        <v>812</v>
      </c>
      <c r="AU62" s="286">
        <f>'2.測定データ貼付け用シート'!AR60</f>
        <v>814</v>
      </c>
      <c r="AV62" s="27">
        <f>'2.測定データ貼付け用シート'!AB60</f>
        <v>808</v>
      </c>
      <c r="AW62" s="287">
        <f>'2.測定データ貼付け用シート'!AH60</f>
        <v>823</v>
      </c>
      <c r="AX62" s="32">
        <f>'2.測定データ貼付け用シート'!S60</f>
        <v>800</v>
      </c>
      <c r="AY62" s="286">
        <f>'2.測定データ貼付け用シート'!AQ60</f>
        <v>826</v>
      </c>
      <c r="AZ62" s="27">
        <f>'2.測定データ貼付け用シート'!AC60</f>
        <v>805</v>
      </c>
      <c r="BA62" s="287">
        <f>'2.測定データ貼付け用シート'!AG60</f>
        <v>831</v>
      </c>
      <c r="BB62" s="32">
        <f>'2.測定データ貼付け用シート'!T60</f>
        <v>805</v>
      </c>
      <c r="BC62" s="286">
        <f>'2.測定データ貼付け用シート'!AP60</f>
        <v>811</v>
      </c>
      <c r="BD62" s="27">
        <f>'2.測定データ貼付け用シート'!AD60</f>
        <v>809</v>
      </c>
      <c r="BE62" s="287">
        <f>'2.測定データ貼付け用シート'!AF60</f>
        <v>833</v>
      </c>
      <c r="BF62" s="32">
        <f>'2.測定データ貼付け用シート'!U60</f>
        <v>808</v>
      </c>
      <c r="BG62" s="286">
        <f>'2.測定データ貼付け用シート'!AE60</f>
        <v>812</v>
      </c>
      <c r="BH62" s="27">
        <f>'2.測定データ貼付け用シート'!AO60</f>
        <v>825</v>
      </c>
      <c r="BI62" s="287">
        <f>'2.測定データ貼付け用シート'!AY60</f>
        <v>804</v>
      </c>
    </row>
    <row r="63" spans="1:61" x14ac:dyDescent="0.15">
      <c r="A63" s="6">
        <v>112</v>
      </c>
      <c r="B63" s="26">
        <f>'2.測定データ貼付け用シート'!B61</f>
        <v>816</v>
      </c>
      <c r="C63" s="27">
        <f>'2.測定データ貼付け用シート'!K61</f>
        <v>801</v>
      </c>
      <c r="D63" s="28">
        <f>'2.測定データ貼付け用シート'!AZ61</f>
        <v>807</v>
      </c>
      <c r="E63" s="29">
        <f>'2.測定データ貼付け用シート'!BI61</f>
        <v>813</v>
      </c>
      <c r="F63" s="32">
        <f>'2.測定データ貼付け用シート'!F61</f>
        <v>819</v>
      </c>
      <c r="G63" s="27">
        <f>'2.測定データ貼付け用シート'!G61</f>
        <v>820</v>
      </c>
      <c r="H63" s="27">
        <f>'2.測定データ貼付け用シート'!BD61</f>
        <v>828</v>
      </c>
      <c r="I63" s="27">
        <f>'2.測定データ貼付け用シート'!BE61</f>
        <v>815</v>
      </c>
      <c r="J63" s="27">
        <f>'2.測定データ貼付け用シート'!E61</f>
        <v>822</v>
      </c>
      <c r="K63" s="27">
        <f>'2.測定データ貼付け用シート'!H61</f>
        <v>822</v>
      </c>
      <c r="L63" s="27">
        <f>'2.測定データ貼付け用シート'!BC61</f>
        <v>831</v>
      </c>
      <c r="M63" s="27">
        <f>'2.測定データ貼付け用シート'!BF61</f>
        <v>833</v>
      </c>
      <c r="N63" s="27">
        <f>'2.測定データ貼付け用シート'!D61</f>
        <v>826</v>
      </c>
      <c r="O63" s="27">
        <f>'2.測定データ貼付け用シート'!I61</f>
        <v>820</v>
      </c>
      <c r="P63" s="27">
        <f>'2.測定データ貼付け用シート'!BB61</f>
        <v>830</v>
      </c>
      <c r="Q63" s="27">
        <f>'2.測定データ貼付け用シート'!BG61</f>
        <v>832</v>
      </c>
      <c r="R63" s="27">
        <f>'2.測定データ貼付け用シート'!C61</f>
        <v>817</v>
      </c>
      <c r="S63" s="27">
        <f>'2.測定データ貼付け用シート'!J61</f>
        <v>811</v>
      </c>
      <c r="T63" s="27">
        <f>'2.測定データ貼付け用シート'!BA61</f>
        <v>836</v>
      </c>
      <c r="U63" s="243">
        <f>'2.測定データ貼付け用シート'!BH61</f>
        <v>828</v>
      </c>
      <c r="V63" s="33">
        <f>'2.測定データ貼付け用シート'!L61</f>
        <v>1443</v>
      </c>
      <c r="W63" s="53">
        <f>'2.測定データ貼付け用シート'!AX61</f>
        <v>1336</v>
      </c>
      <c r="X63" s="28">
        <f>'2.測定データ貼付け用シート'!V61</f>
        <v>919</v>
      </c>
      <c r="Y63" s="29">
        <f>'2.測定データ貼付け用シート'!AN61</f>
        <v>875</v>
      </c>
      <c r="Z63" s="33">
        <f>'2.測定データ貼付け用シート'!M61</f>
        <v>1564</v>
      </c>
      <c r="AA63" s="53">
        <f>'2.測定データ貼付け用シート'!AW61</f>
        <v>1467</v>
      </c>
      <c r="AB63" s="28">
        <f>'2.測定データ貼付け用シート'!W61</f>
        <v>935</v>
      </c>
      <c r="AC63" s="29">
        <f>'2.測定データ貼付け用シート'!AM61</f>
        <v>935</v>
      </c>
      <c r="AD63" s="33">
        <f>'2.測定データ貼付け用シート'!N61</f>
        <v>801</v>
      </c>
      <c r="AE63" s="53">
        <f>'2.測定データ貼付け用シート'!AV61</f>
        <v>810</v>
      </c>
      <c r="AF63" s="28">
        <f>'2.測定データ貼付け用シート'!X61</f>
        <v>821</v>
      </c>
      <c r="AG63" s="29">
        <f>'2.測定データ貼付け用シート'!AL61</f>
        <v>815</v>
      </c>
      <c r="AH63" s="33">
        <f>'2.測定データ貼付け用シート'!O61</f>
        <v>815</v>
      </c>
      <c r="AI63" s="53">
        <f>'2.測定データ貼付け用シート'!AU61</f>
        <v>800</v>
      </c>
      <c r="AJ63" s="28">
        <f>'2.測定データ貼付け用シート'!Y61</f>
        <v>808</v>
      </c>
      <c r="AK63" s="29">
        <f>'2.測定データ貼付け用シート'!AK61</f>
        <v>804</v>
      </c>
      <c r="AL63" s="33">
        <f>'2.測定データ貼付け用シート'!P61</f>
        <v>810</v>
      </c>
      <c r="AM63" s="53">
        <f>'2.測定データ貼付け用シート'!AT61</f>
        <v>815</v>
      </c>
      <c r="AN63" s="28">
        <f>'2.測定データ貼付け用シート'!Z61</f>
        <v>810</v>
      </c>
      <c r="AO63" s="29">
        <f>'2.測定データ貼付け用シート'!AJ61</f>
        <v>813</v>
      </c>
      <c r="AP63" s="33">
        <f>'2.測定データ貼付け用シート'!Q61</f>
        <v>804</v>
      </c>
      <c r="AQ63" s="53">
        <f>'2.測定データ貼付け用シート'!AS61</f>
        <v>815</v>
      </c>
      <c r="AR63" s="28">
        <f>'2.測定データ貼付け用シート'!AA61</f>
        <v>800</v>
      </c>
      <c r="AS63" s="29">
        <f>'2.測定データ貼付け用シート'!AI61</f>
        <v>811</v>
      </c>
      <c r="AT63" s="33">
        <f>'2.測定データ貼付け用シート'!R61</f>
        <v>816</v>
      </c>
      <c r="AU63" s="53">
        <f>'2.測定データ貼付け用シート'!AR61</f>
        <v>813</v>
      </c>
      <c r="AV63" s="28">
        <f>'2.測定データ貼付け用シート'!AB61</f>
        <v>809</v>
      </c>
      <c r="AW63" s="29">
        <f>'2.測定データ貼付け用シート'!AH61</f>
        <v>822</v>
      </c>
      <c r="AX63" s="33">
        <f>'2.測定データ貼付け用シート'!S61</f>
        <v>801</v>
      </c>
      <c r="AY63" s="53">
        <f>'2.測定データ貼付け用シート'!AQ61</f>
        <v>822</v>
      </c>
      <c r="AZ63" s="28">
        <f>'2.測定データ貼付け用シート'!AC61</f>
        <v>804</v>
      </c>
      <c r="BA63" s="29">
        <f>'2.測定データ貼付け用シート'!AG61</f>
        <v>826</v>
      </c>
      <c r="BB63" s="33">
        <f>'2.測定データ貼付け用シート'!T61</f>
        <v>809</v>
      </c>
      <c r="BC63" s="53">
        <f>'2.測定データ貼付け用シート'!AP61</f>
        <v>806</v>
      </c>
      <c r="BD63" s="28">
        <f>'2.測定データ貼付け用シート'!AD61</f>
        <v>812</v>
      </c>
      <c r="BE63" s="29">
        <f>'2.測定データ貼付け用シート'!AF61</f>
        <v>834</v>
      </c>
      <c r="BF63" s="33">
        <f>'2.測定データ貼付け用シート'!U61</f>
        <v>805</v>
      </c>
      <c r="BG63" s="53">
        <f>'2.測定データ貼付け用シート'!AE61</f>
        <v>807</v>
      </c>
      <c r="BH63" s="28">
        <f>'2.測定データ貼付け用シート'!AO61</f>
        <v>825</v>
      </c>
      <c r="BI63" s="29">
        <f>'2.測定データ貼付け用シート'!AY61</f>
        <v>799</v>
      </c>
    </row>
    <row r="64" spans="1:61" x14ac:dyDescent="0.15">
      <c r="A64" s="6">
        <v>114</v>
      </c>
      <c r="B64" s="26">
        <f>'2.測定データ貼付け用シート'!B62</f>
        <v>817</v>
      </c>
      <c r="C64" s="27">
        <f>'2.測定データ貼付け用シート'!K62</f>
        <v>804</v>
      </c>
      <c r="D64" s="28">
        <f>'2.測定データ貼付け用シート'!AZ62</f>
        <v>813</v>
      </c>
      <c r="E64" s="29">
        <f>'2.測定データ貼付け用シート'!BI62</f>
        <v>809</v>
      </c>
      <c r="F64" s="32">
        <f>'2.測定データ貼付け用シート'!F62</f>
        <v>818</v>
      </c>
      <c r="G64" s="27">
        <f>'2.測定データ貼付け用シート'!G62</f>
        <v>814</v>
      </c>
      <c r="H64" s="27">
        <f>'2.測定データ貼付け用シート'!BD62</f>
        <v>827</v>
      </c>
      <c r="I64" s="27">
        <f>'2.測定データ貼付け用シート'!BE62</f>
        <v>808</v>
      </c>
      <c r="J64" s="27">
        <f>'2.測定データ貼付け用シート'!E62</f>
        <v>822</v>
      </c>
      <c r="K64" s="27">
        <f>'2.測定データ貼付け用シート'!H62</f>
        <v>814</v>
      </c>
      <c r="L64" s="27">
        <f>'2.測定データ貼付け用シート'!BC62</f>
        <v>828</v>
      </c>
      <c r="M64" s="27">
        <f>'2.測定データ貼付け用シート'!BF62</f>
        <v>833</v>
      </c>
      <c r="N64" s="27">
        <f>'2.測定データ貼付け用シート'!D62</f>
        <v>827</v>
      </c>
      <c r="O64" s="27">
        <f>'2.測定データ貼付け用シート'!I62</f>
        <v>817</v>
      </c>
      <c r="P64" s="27">
        <f>'2.測定データ貼付け用シート'!BB62</f>
        <v>829</v>
      </c>
      <c r="Q64" s="27">
        <f>'2.測定データ貼付け用シート'!BG62</f>
        <v>831</v>
      </c>
      <c r="R64" s="27">
        <f>'2.測定データ貼付け用シート'!C62</f>
        <v>809</v>
      </c>
      <c r="S64" s="27">
        <f>'2.測定データ貼付け用シート'!J62</f>
        <v>806</v>
      </c>
      <c r="T64" s="27">
        <f>'2.測定データ貼付け用シート'!BA62</f>
        <v>833</v>
      </c>
      <c r="U64" s="243">
        <f>'2.測定データ貼付け用シート'!BH62</f>
        <v>829</v>
      </c>
      <c r="V64" s="32">
        <f>'2.測定データ貼付け用シート'!L62</f>
        <v>1375</v>
      </c>
      <c r="W64" s="286">
        <f>'2.測定データ貼付け用シート'!AX62</f>
        <v>1281</v>
      </c>
      <c r="X64" s="27">
        <f>'2.測定データ貼付け用シート'!V62</f>
        <v>903</v>
      </c>
      <c r="Y64" s="287">
        <f>'2.測定データ貼付け用シート'!AN62</f>
        <v>861</v>
      </c>
      <c r="Z64" s="32">
        <f>'2.測定データ貼付け用シート'!M62</f>
        <v>1500</v>
      </c>
      <c r="AA64" s="286">
        <f>'2.測定データ貼付け用シート'!AW62</f>
        <v>1417</v>
      </c>
      <c r="AB64" s="27">
        <f>'2.測定データ貼付け用シート'!W62</f>
        <v>917</v>
      </c>
      <c r="AC64" s="287">
        <f>'2.測定データ貼付け用シート'!AM62</f>
        <v>921</v>
      </c>
      <c r="AD64" s="32">
        <f>'2.測定データ貼付け用シート'!N62</f>
        <v>798</v>
      </c>
      <c r="AE64" s="286">
        <f>'2.測定データ貼付け用シート'!AV62</f>
        <v>807</v>
      </c>
      <c r="AF64" s="27">
        <f>'2.測定データ貼付け用シート'!X62</f>
        <v>820</v>
      </c>
      <c r="AG64" s="287">
        <f>'2.測定データ貼付け用シート'!AL62</f>
        <v>816</v>
      </c>
      <c r="AH64" s="32">
        <f>'2.測定データ貼付け用シート'!O62</f>
        <v>814</v>
      </c>
      <c r="AI64" s="286">
        <f>'2.測定データ貼付け用シート'!AU62</f>
        <v>805</v>
      </c>
      <c r="AJ64" s="27">
        <f>'2.測定データ貼付け用シート'!Y62</f>
        <v>810</v>
      </c>
      <c r="AK64" s="287">
        <f>'2.測定データ貼付け用シート'!AK62</f>
        <v>808</v>
      </c>
      <c r="AL64" s="32">
        <f>'2.測定データ貼付け用シート'!P62</f>
        <v>809</v>
      </c>
      <c r="AM64" s="286">
        <f>'2.測定データ貼付け用シート'!AT62</f>
        <v>811</v>
      </c>
      <c r="AN64" s="27">
        <f>'2.測定データ貼付け用シート'!Z62</f>
        <v>809</v>
      </c>
      <c r="AO64" s="287">
        <f>'2.測定データ貼付け用シート'!AJ62</f>
        <v>812</v>
      </c>
      <c r="AP64" s="32">
        <f>'2.測定データ貼付け用シート'!Q62</f>
        <v>807</v>
      </c>
      <c r="AQ64" s="286">
        <f>'2.測定データ貼付け用シート'!AS62</f>
        <v>815</v>
      </c>
      <c r="AR64" s="27">
        <f>'2.測定データ貼付け用シート'!AA62</f>
        <v>802</v>
      </c>
      <c r="AS64" s="287">
        <f>'2.測定データ貼付け用シート'!AI62</f>
        <v>810</v>
      </c>
      <c r="AT64" s="32">
        <f>'2.測定データ貼付け用シート'!R62</f>
        <v>813</v>
      </c>
      <c r="AU64" s="286">
        <f>'2.測定データ貼付け用シート'!AR62</f>
        <v>808</v>
      </c>
      <c r="AV64" s="27">
        <f>'2.測定データ貼付け用シート'!AB62</f>
        <v>808</v>
      </c>
      <c r="AW64" s="287">
        <f>'2.測定データ貼付け用シート'!AH62</f>
        <v>822</v>
      </c>
      <c r="AX64" s="32">
        <f>'2.測定データ貼付け用シート'!S62</f>
        <v>798</v>
      </c>
      <c r="AY64" s="286">
        <f>'2.測定データ貼付け用シート'!AQ62</f>
        <v>823</v>
      </c>
      <c r="AZ64" s="27">
        <f>'2.測定データ貼付け用シート'!AC62</f>
        <v>803</v>
      </c>
      <c r="BA64" s="287">
        <f>'2.測定データ貼付け用シート'!AG62</f>
        <v>828</v>
      </c>
      <c r="BB64" s="32">
        <f>'2.測定データ貼付け用シート'!T62</f>
        <v>802</v>
      </c>
      <c r="BC64" s="286">
        <f>'2.測定データ貼付け用シート'!AP62</f>
        <v>799</v>
      </c>
      <c r="BD64" s="27">
        <f>'2.測定データ貼付け用シート'!AD62</f>
        <v>807</v>
      </c>
      <c r="BE64" s="287">
        <f>'2.測定データ貼付け用シート'!AF62</f>
        <v>830</v>
      </c>
      <c r="BF64" s="32">
        <f>'2.測定データ貼付け用シート'!U62</f>
        <v>799</v>
      </c>
      <c r="BG64" s="286">
        <f>'2.測定データ貼付け用シート'!AE62</f>
        <v>811</v>
      </c>
      <c r="BH64" s="27">
        <f>'2.測定データ貼付け用シート'!AO62</f>
        <v>817</v>
      </c>
      <c r="BI64" s="287">
        <f>'2.測定データ貼付け用シート'!AY62</f>
        <v>796</v>
      </c>
    </row>
    <row r="65" spans="1:61" x14ac:dyDescent="0.15">
      <c r="A65" s="6">
        <v>116</v>
      </c>
      <c r="B65" s="26">
        <f>'2.測定データ貼付け用シート'!B63</f>
        <v>817</v>
      </c>
      <c r="C65" s="27">
        <f>'2.測定データ貼付け用シート'!K63</f>
        <v>805</v>
      </c>
      <c r="D65" s="28">
        <f>'2.測定データ貼付け用シート'!AZ63</f>
        <v>816</v>
      </c>
      <c r="E65" s="29">
        <f>'2.測定データ貼付け用シート'!BI63</f>
        <v>810</v>
      </c>
      <c r="F65" s="32">
        <f>'2.測定データ貼付け用シート'!F63</f>
        <v>821</v>
      </c>
      <c r="G65" s="27">
        <f>'2.測定データ貼付け用シート'!G63</f>
        <v>811</v>
      </c>
      <c r="H65" s="27">
        <f>'2.測定データ貼付け用シート'!BD63</f>
        <v>825</v>
      </c>
      <c r="I65" s="27">
        <f>'2.測定データ貼付け用シート'!BE63</f>
        <v>813</v>
      </c>
      <c r="J65" s="27">
        <f>'2.測定データ貼付け用シート'!E63</f>
        <v>822</v>
      </c>
      <c r="K65" s="27">
        <f>'2.測定データ貼付け用シート'!H63</f>
        <v>810</v>
      </c>
      <c r="L65" s="27">
        <f>'2.測定データ貼付け用シート'!BC63</f>
        <v>828</v>
      </c>
      <c r="M65" s="27">
        <f>'2.測定データ貼付け用シート'!BF63</f>
        <v>832</v>
      </c>
      <c r="N65" s="27">
        <f>'2.測定データ貼付け用シート'!D63</f>
        <v>826</v>
      </c>
      <c r="O65" s="27">
        <f>'2.測定データ貼付け用シート'!I63</f>
        <v>819</v>
      </c>
      <c r="P65" s="27">
        <f>'2.測定データ貼付け用シート'!BB63</f>
        <v>826</v>
      </c>
      <c r="Q65" s="27">
        <f>'2.測定データ貼付け用シート'!BG63</f>
        <v>829</v>
      </c>
      <c r="R65" s="27">
        <f>'2.測定データ貼付け用シート'!C63</f>
        <v>809</v>
      </c>
      <c r="S65" s="27">
        <f>'2.測定データ貼付け用シート'!J63</f>
        <v>808</v>
      </c>
      <c r="T65" s="27">
        <f>'2.測定データ貼付け用シート'!BA63</f>
        <v>830</v>
      </c>
      <c r="U65" s="243">
        <f>'2.測定データ貼付け用シート'!BH63</f>
        <v>825</v>
      </c>
      <c r="V65" s="33">
        <f>'2.測定データ貼付け用シート'!L63</f>
        <v>1326</v>
      </c>
      <c r="W65" s="53">
        <f>'2.測定データ貼付け用シート'!AX63</f>
        <v>1232</v>
      </c>
      <c r="X65" s="28">
        <f>'2.測定データ貼付け用シート'!V63</f>
        <v>895</v>
      </c>
      <c r="Y65" s="29">
        <f>'2.測定データ貼付け用シート'!AN63</f>
        <v>856</v>
      </c>
      <c r="Z65" s="33">
        <f>'2.測定データ貼付け用シート'!M63</f>
        <v>1443</v>
      </c>
      <c r="AA65" s="53">
        <f>'2.測定データ貼付け用シート'!AW63</f>
        <v>1359</v>
      </c>
      <c r="AB65" s="28">
        <f>'2.測定データ貼付け用シート'!W63</f>
        <v>900</v>
      </c>
      <c r="AC65" s="29">
        <f>'2.測定データ貼付け用シート'!AM63</f>
        <v>905</v>
      </c>
      <c r="AD65" s="33">
        <f>'2.測定データ貼付け用シート'!N63</f>
        <v>798</v>
      </c>
      <c r="AE65" s="53">
        <f>'2.測定データ貼付け用シート'!AV63</f>
        <v>805</v>
      </c>
      <c r="AF65" s="28">
        <f>'2.測定データ貼付け用シート'!X63</f>
        <v>825</v>
      </c>
      <c r="AG65" s="29">
        <f>'2.測定データ貼付け用シート'!AL63</f>
        <v>817</v>
      </c>
      <c r="AH65" s="33">
        <f>'2.測定データ貼付け用シート'!O63</f>
        <v>811</v>
      </c>
      <c r="AI65" s="53">
        <f>'2.測定データ貼付け用シート'!AU63</f>
        <v>799</v>
      </c>
      <c r="AJ65" s="28">
        <f>'2.測定データ貼付け用シート'!Y63</f>
        <v>808</v>
      </c>
      <c r="AK65" s="29">
        <f>'2.測定データ貼付け用シート'!AK63</f>
        <v>802</v>
      </c>
      <c r="AL65" s="33">
        <f>'2.測定データ貼付け用シート'!P63</f>
        <v>805</v>
      </c>
      <c r="AM65" s="53">
        <f>'2.測定データ貼付け用シート'!AT63</f>
        <v>814</v>
      </c>
      <c r="AN65" s="28">
        <f>'2.測定データ貼付け用シート'!Z63</f>
        <v>808</v>
      </c>
      <c r="AO65" s="29">
        <f>'2.測定データ貼付け用シート'!AJ63</f>
        <v>813</v>
      </c>
      <c r="AP65" s="33">
        <f>'2.測定データ貼付け用シート'!Q63</f>
        <v>805</v>
      </c>
      <c r="AQ65" s="53">
        <f>'2.測定データ貼付け用シート'!AS63</f>
        <v>815</v>
      </c>
      <c r="AR65" s="28">
        <f>'2.測定データ貼付け用シート'!AA63</f>
        <v>800</v>
      </c>
      <c r="AS65" s="29">
        <f>'2.測定データ貼付け用シート'!AI63</f>
        <v>812</v>
      </c>
      <c r="AT65" s="33">
        <f>'2.測定データ貼付け用シート'!R63</f>
        <v>817</v>
      </c>
      <c r="AU65" s="53">
        <f>'2.測定データ貼付け用シート'!AR63</f>
        <v>807</v>
      </c>
      <c r="AV65" s="28">
        <f>'2.測定データ貼付け用シート'!AB63</f>
        <v>805</v>
      </c>
      <c r="AW65" s="29">
        <f>'2.測定データ貼付け用シート'!AH63</f>
        <v>821</v>
      </c>
      <c r="AX65" s="33">
        <f>'2.測定データ貼付け用シート'!S63</f>
        <v>797</v>
      </c>
      <c r="AY65" s="53">
        <f>'2.測定データ貼付け用シート'!AQ63</f>
        <v>824</v>
      </c>
      <c r="AZ65" s="28">
        <f>'2.測定データ貼付け用シート'!AC63</f>
        <v>803</v>
      </c>
      <c r="BA65" s="29">
        <f>'2.測定データ貼付け用シート'!AG63</f>
        <v>824</v>
      </c>
      <c r="BB65" s="33">
        <f>'2.測定データ貼付け用シート'!T63</f>
        <v>805</v>
      </c>
      <c r="BC65" s="53">
        <f>'2.測定データ貼付け用シート'!AP63</f>
        <v>806</v>
      </c>
      <c r="BD65" s="28">
        <f>'2.測定データ貼付け用シート'!AD63</f>
        <v>809</v>
      </c>
      <c r="BE65" s="29">
        <f>'2.測定データ貼付け用シート'!AF63</f>
        <v>829</v>
      </c>
      <c r="BF65" s="33">
        <f>'2.測定データ貼付け用シート'!U63</f>
        <v>803</v>
      </c>
      <c r="BG65" s="53">
        <f>'2.測定データ貼付け用シート'!AE63</f>
        <v>812</v>
      </c>
      <c r="BH65" s="28">
        <f>'2.測定データ貼付け用シート'!AO63</f>
        <v>823</v>
      </c>
      <c r="BI65" s="29">
        <f>'2.測定データ貼付け用シート'!AY63</f>
        <v>796</v>
      </c>
    </row>
    <row r="66" spans="1:61" x14ac:dyDescent="0.15">
      <c r="A66" s="6">
        <v>118</v>
      </c>
      <c r="B66" s="26">
        <f>'2.測定データ貼付け用シート'!B64</f>
        <v>815</v>
      </c>
      <c r="C66" s="27">
        <f>'2.測定データ貼付け用シート'!K64</f>
        <v>802</v>
      </c>
      <c r="D66" s="28">
        <f>'2.測定データ貼付け用シート'!AZ64</f>
        <v>811</v>
      </c>
      <c r="E66" s="29">
        <f>'2.測定データ貼付け用シート'!BI64</f>
        <v>813</v>
      </c>
      <c r="F66" s="32">
        <f>'2.測定データ貼付け用シート'!F64</f>
        <v>815</v>
      </c>
      <c r="G66" s="27">
        <f>'2.測定データ貼付け用シート'!G64</f>
        <v>814</v>
      </c>
      <c r="H66" s="27">
        <f>'2.測定データ貼付け用シート'!BD64</f>
        <v>827</v>
      </c>
      <c r="I66" s="27">
        <f>'2.測定データ貼付け用シート'!BE64</f>
        <v>811</v>
      </c>
      <c r="J66" s="27">
        <f>'2.測定データ貼付け用シート'!E64</f>
        <v>823</v>
      </c>
      <c r="K66" s="27">
        <f>'2.測定データ貼付け用シート'!H64</f>
        <v>814</v>
      </c>
      <c r="L66" s="27">
        <f>'2.測定データ貼付け用シート'!BC64</f>
        <v>830</v>
      </c>
      <c r="M66" s="27">
        <f>'2.測定データ貼付け用シート'!BF64</f>
        <v>830</v>
      </c>
      <c r="N66" s="27">
        <f>'2.測定データ貼付け用シート'!D64</f>
        <v>818</v>
      </c>
      <c r="O66" s="27">
        <f>'2.測定データ貼付け用シート'!I64</f>
        <v>814</v>
      </c>
      <c r="P66" s="27">
        <f>'2.測定データ貼付け用シート'!BB64</f>
        <v>823</v>
      </c>
      <c r="Q66" s="27">
        <f>'2.測定データ貼付け用シート'!BG64</f>
        <v>830</v>
      </c>
      <c r="R66" s="27">
        <f>'2.測定データ貼付け用シート'!C64</f>
        <v>805</v>
      </c>
      <c r="S66" s="27">
        <f>'2.測定データ貼付け用シート'!J64</f>
        <v>804</v>
      </c>
      <c r="T66" s="27">
        <f>'2.測定データ貼付け用シート'!BA64</f>
        <v>831</v>
      </c>
      <c r="U66" s="243">
        <f>'2.測定データ貼付け用シート'!BH64</f>
        <v>822</v>
      </c>
      <c r="V66" s="32">
        <f>'2.測定データ貼付け用シート'!L64</f>
        <v>1269</v>
      </c>
      <c r="W66" s="286">
        <f>'2.測定データ貼付け用シート'!AX64</f>
        <v>1181</v>
      </c>
      <c r="X66" s="27">
        <f>'2.測定データ貼付け用シート'!V64</f>
        <v>886</v>
      </c>
      <c r="Y66" s="287">
        <f>'2.測定データ貼付け用シート'!AN64</f>
        <v>850</v>
      </c>
      <c r="Z66" s="32">
        <f>'2.測定データ貼付け用シート'!M64</f>
        <v>1393</v>
      </c>
      <c r="AA66" s="286">
        <f>'2.測定データ貼付け用シート'!AW64</f>
        <v>1314</v>
      </c>
      <c r="AB66" s="27">
        <f>'2.測定データ貼付け用シート'!W64</f>
        <v>886</v>
      </c>
      <c r="AC66" s="287">
        <f>'2.測定データ貼付け用シート'!AM64</f>
        <v>890</v>
      </c>
      <c r="AD66" s="32">
        <f>'2.測定データ貼付け用シート'!N64</f>
        <v>797</v>
      </c>
      <c r="AE66" s="286">
        <f>'2.測定データ貼付け用シート'!AV64</f>
        <v>806</v>
      </c>
      <c r="AF66" s="27">
        <f>'2.測定データ貼付け用シート'!X64</f>
        <v>819</v>
      </c>
      <c r="AG66" s="287">
        <f>'2.測定データ貼付け用シート'!AL64</f>
        <v>816</v>
      </c>
      <c r="AH66" s="32">
        <f>'2.測定データ貼付け用シート'!O64</f>
        <v>812</v>
      </c>
      <c r="AI66" s="286">
        <f>'2.測定データ貼付け用シート'!AU64</f>
        <v>802</v>
      </c>
      <c r="AJ66" s="27">
        <f>'2.測定データ貼付け用シート'!Y64</f>
        <v>806</v>
      </c>
      <c r="AK66" s="287">
        <f>'2.測定データ貼付け用シート'!AK64</f>
        <v>805</v>
      </c>
      <c r="AL66" s="32">
        <f>'2.測定データ貼付け用シート'!P64</f>
        <v>809</v>
      </c>
      <c r="AM66" s="286">
        <f>'2.測定データ貼付け用シート'!AT64</f>
        <v>806</v>
      </c>
      <c r="AN66" s="27">
        <f>'2.測定データ貼付け用シート'!Z64</f>
        <v>812</v>
      </c>
      <c r="AO66" s="287">
        <f>'2.測定データ貼付け用シート'!AJ64</f>
        <v>809</v>
      </c>
      <c r="AP66" s="32">
        <f>'2.測定データ貼付け用シート'!Q64</f>
        <v>802</v>
      </c>
      <c r="AQ66" s="286">
        <f>'2.測定データ貼付け用シート'!AS64</f>
        <v>818</v>
      </c>
      <c r="AR66" s="27">
        <f>'2.測定データ貼付け用シート'!AA64</f>
        <v>799</v>
      </c>
      <c r="AS66" s="287">
        <f>'2.測定データ貼付け用シート'!AI64</f>
        <v>814</v>
      </c>
      <c r="AT66" s="32">
        <f>'2.測定データ貼付け用シート'!R64</f>
        <v>809</v>
      </c>
      <c r="AU66" s="286">
        <f>'2.測定データ貼付け用シート'!AR64</f>
        <v>812</v>
      </c>
      <c r="AV66" s="27">
        <f>'2.測定データ貼付け用シート'!AB64</f>
        <v>802</v>
      </c>
      <c r="AW66" s="287">
        <f>'2.測定データ貼付け用シート'!AH64</f>
        <v>820</v>
      </c>
      <c r="AX66" s="32">
        <f>'2.測定データ貼付け用シート'!S64</f>
        <v>795</v>
      </c>
      <c r="AY66" s="286">
        <f>'2.測定データ貼付け用シート'!AQ64</f>
        <v>822</v>
      </c>
      <c r="AZ66" s="27">
        <f>'2.測定データ貼付け用シート'!AC64</f>
        <v>803</v>
      </c>
      <c r="BA66" s="287">
        <f>'2.測定データ貼付け用シート'!AG64</f>
        <v>820</v>
      </c>
      <c r="BB66" s="32">
        <f>'2.測定データ貼付け用シート'!T64</f>
        <v>807</v>
      </c>
      <c r="BC66" s="286">
        <f>'2.測定データ貼付け用シート'!AP64</f>
        <v>799</v>
      </c>
      <c r="BD66" s="27">
        <f>'2.測定データ貼付け用シート'!AD64</f>
        <v>804</v>
      </c>
      <c r="BE66" s="287">
        <f>'2.測定データ貼付け用シート'!AF64</f>
        <v>829</v>
      </c>
      <c r="BF66" s="32">
        <f>'2.測定データ貼付け用シート'!U64</f>
        <v>802</v>
      </c>
      <c r="BG66" s="286">
        <f>'2.測定データ貼付け用シート'!AE64</f>
        <v>812</v>
      </c>
      <c r="BH66" s="27">
        <f>'2.測定データ貼付け用シート'!AO64</f>
        <v>818</v>
      </c>
      <c r="BI66" s="287">
        <f>'2.測定データ貼付け用シート'!AY64</f>
        <v>799</v>
      </c>
    </row>
    <row r="67" spans="1:61" ht="15" thickBot="1" x14ac:dyDescent="0.2">
      <c r="A67" s="7">
        <v>120</v>
      </c>
      <c r="B67" s="34">
        <f>'2.測定データ貼付け用シート'!B65</f>
        <v>812</v>
      </c>
      <c r="C67" s="35">
        <f>'2.測定データ貼付け用シート'!K65</f>
        <v>801</v>
      </c>
      <c r="D67" s="36">
        <f>'2.測定データ貼付け用シート'!AZ65</f>
        <v>805</v>
      </c>
      <c r="E67" s="37">
        <f>'2.測定データ貼付け用シート'!BI65</f>
        <v>810</v>
      </c>
      <c r="F67" s="38">
        <f>'2.測定データ貼付け用シート'!F65</f>
        <v>813</v>
      </c>
      <c r="G67" s="35">
        <f>'2.測定データ貼付け用シート'!G65</f>
        <v>816</v>
      </c>
      <c r="H67" s="35">
        <f>'2.測定データ貼付け用シート'!BD65</f>
        <v>827</v>
      </c>
      <c r="I67" s="35">
        <f>'2.測定データ貼付け用シート'!BE65</f>
        <v>813</v>
      </c>
      <c r="J67" s="35">
        <f>'2.測定データ貼付け用シート'!E65</f>
        <v>819</v>
      </c>
      <c r="K67" s="35">
        <f>'2.測定データ貼付け用シート'!H65</f>
        <v>816</v>
      </c>
      <c r="L67" s="35">
        <f>'2.測定データ貼付け用シート'!BC65</f>
        <v>825</v>
      </c>
      <c r="M67" s="35">
        <f>'2.測定データ貼付け用シート'!BF65</f>
        <v>834</v>
      </c>
      <c r="N67" s="35">
        <f>'2.測定データ貼付け用シート'!D65</f>
        <v>818</v>
      </c>
      <c r="O67" s="35">
        <f>'2.測定データ貼付け用シート'!I65</f>
        <v>811</v>
      </c>
      <c r="P67" s="35">
        <f>'2.測定データ貼付け用シート'!BB65</f>
        <v>820</v>
      </c>
      <c r="Q67" s="35">
        <f>'2.測定データ貼付け用シート'!BG65</f>
        <v>819</v>
      </c>
      <c r="R67" s="35">
        <f>'2.測定データ貼付け用シート'!C65</f>
        <v>807</v>
      </c>
      <c r="S67" s="35">
        <f>'2.測定データ貼付け用シート'!J65</f>
        <v>799</v>
      </c>
      <c r="T67" s="35">
        <f>'2.測定データ貼付け用シート'!BA65</f>
        <v>826</v>
      </c>
      <c r="U67" s="244">
        <f>'2.測定データ貼付け用シート'!BH65</f>
        <v>820</v>
      </c>
      <c r="V67" s="288">
        <f>'2.測定データ貼付け用シート'!L65</f>
        <v>1225</v>
      </c>
      <c r="W67" s="289">
        <f>'2.測定データ貼付け用シート'!AX65</f>
        <v>1142</v>
      </c>
      <c r="X67" s="36">
        <f>'2.測定データ貼付け用シート'!V65</f>
        <v>870</v>
      </c>
      <c r="Y67" s="37">
        <f>'2.測定データ貼付け用シート'!AN65</f>
        <v>845</v>
      </c>
      <c r="Z67" s="288">
        <f>'2.測定データ貼付け用シート'!M65</f>
        <v>1336</v>
      </c>
      <c r="AA67" s="289">
        <f>'2.測定データ貼付け用シート'!AW65</f>
        <v>1268</v>
      </c>
      <c r="AB67" s="36">
        <f>'2.測定データ貼付け用シート'!W65</f>
        <v>870</v>
      </c>
      <c r="AC67" s="37">
        <f>'2.測定データ貼付け用シート'!AM65</f>
        <v>880</v>
      </c>
      <c r="AD67" s="288">
        <f>'2.測定データ貼付け用シート'!N65</f>
        <v>798</v>
      </c>
      <c r="AE67" s="289">
        <f>'2.測定データ貼付け用シート'!AV65</f>
        <v>806</v>
      </c>
      <c r="AF67" s="36">
        <f>'2.測定データ貼付け用シート'!X65</f>
        <v>819</v>
      </c>
      <c r="AG67" s="37">
        <f>'2.測定データ貼付け用シート'!AL65</f>
        <v>813</v>
      </c>
      <c r="AH67" s="288">
        <f>'2.測定データ貼付け用シート'!O65</f>
        <v>810</v>
      </c>
      <c r="AI67" s="289">
        <f>'2.測定データ貼付け用シート'!AU65</f>
        <v>803</v>
      </c>
      <c r="AJ67" s="36">
        <f>'2.測定データ貼付け用シート'!Y65</f>
        <v>808</v>
      </c>
      <c r="AK67" s="37">
        <f>'2.測定データ貼付け用シート'!AK65</f>
        <v>802</v>
      </c>
      <c r="AL67" s="288">
        <f>'2.測定データ貼付け用シート'!P65</f>
        <v>808</v>
      </c>
      <c r="AM67" s="289">
        <f>'2.測定データ貼付け用シート'!AT65</f>
        <v>810</v>
      </c>
      <c r="AN67" s="36">
        <f>'2.測定データ貼付け用シート'!Z65</f>
        <v>804</v>
      </c>
      <c r="AO67" s="37">
        <f>'2.測定データ貼付け用シート'!AJ65</f>
        <v>809</v>
      </c>
      <c r="AP67" s="288">
        <f>'2.測定データ貼付け用シート'!Q65</f>
        <v>801</v>
      </c>
      <c r="AQ67" s="289">
        <f>'2.測定データ貼付け用シート'!AS65</f>
        <v>810</v>
      </c>
      <c r="AR67" s="36">
        <f>'2.測定データ貼付け用シート'!AA65</f>
        <v>802</v>
      </c>
      <c r="AS67" s="37">
        <f>'2.測定データ貼付け用シート'!AI65</f>
        <v>814</v>
      </c>
      <c r="AT67" s="288">
        <f>'2.測定データ貼付け用シート'!R65</f>
        <v>815</v>
      </c>
      <c r="AU67" s="289">
        <f>'2.測定データ貼付け用シート'!AR65</f>
        <v>813</v>
      </c>
      <c r="AV67" s="36">
        <f>'2.測定データ貼付け用シート'!AB65</f>
        <v>802</v>
      </c>
      <c r="AW67" s="37">
        <f>'2.測定データ貼付け用シート'!AH65</f>
        <v>816</v>
      </c>
      <c r="AX67" s="288">
        <f>'2.測定データ貼付け用シート'!S65</f>
        <v>796</v>
      </c>
      <c r="AY67" s="289">
        <f>'2.測定データ貼付け用シート'!AQ65</f>
        <v>823</v>
      </c>
      <c r="AZ67" s="36">
        <f>'2.測定データ貼付け用シート'!AC65</f>
        <v>804</v>
      </c>
      <c r="BA67" s="37">
        <f>'2.測定データ貼付け用シート'!AG65</f>
        <v>820</v>
      </c>
      <c r="BB67" s="288">
        <f>'2.測定データ貼付け用シート'!T65</f>
        <v>807</v>
      </c>
      <c r="BC67" s="289">
        <f>'2.測定データ貼付け用シート'!AP65</f>
        <v>800</v>
      </c>
      <c r="BD67" s="36">
        <f>'2.測定データ貼付け用シート'!AD65</f>
        <v>806</v>
      </c>
      <c r="BE67" s="37">
        <f>'2.測定データ貼付け用シート'!AF65</f>
        <v>825</v>
      </c>
      <c r="BF67" s="288">
        <f>'2.測定データ貼付け用シート'!U65</f>
        <v>804</v>
      </c>
      <c r="BG67" s="289">
        <f>'2.測定データ貼付け用シート'!AE65</f>
        <v>808</v>
      </c>
      <c r="BH67" s="36">
        <f>'2.測定データ貼付け用シート'!AO65</f>
        <v>819</v>
      </c>
      <c r="BI67" s="37">
        <f>'2.測定データ貼付け用シート'!AY65</f>
        <v>801</v>
      </c>
    </row>
    <row r="69" spans="1:61" x14ac:dyDescent="0.15">
      <c r="A69" s="1" t="s">
        <v>290</v>
      </c>
      <c r="C69" s="178">
        <f>AVERAGE(B67:E67)</f>
        <v>807</v>
      </c>
      <c r="E69" s="47" t="s">
        <v>291</v>
      </c>
      <c r="F69" s="84">
        <f>IF(F67&gt;=$C$69*5,1,0)</f>
        <v>0</v>
      </c>
      <c r="G69" s="404">
        <f t="shared" ref="G69:BI69" si="0">IF(G67&gt;=$C$69*5,1,0)</f>
        <v>0</v>
      </c>
      <c r="H69" s="404">
        <f t="shared" si="0"/>
        <v>0</v>
      </c>
      <c r="I69" s="405">
        <f t="shared" si="0"/>
        <v>0</v>
      </c>
      <c r="J69" s="84">
        <f t="shared" si="0"/>
        <v>0</v>
      </c>
      <c r="K69" s="404">
        <f t="shared" si="0"/>
        <v>0</v>
      </c>
      <c r="L69" s="404">
        <f t="shared" si="0"/>
        <v>0</v>
      </c>
      <c r="M69" s="405">
        <f t="shared" si="0"/>
        <v>0</v>
      </c>
      <c r="N69" s="84">
        <f t="shared" si="0"/>
        <v>0</v>
      </c>
      <c r="O69" s="404">
        <f t="shared" si="0"/>
        <v>0</v>
      </c>
      <c r="P69" s="404">
        <f t="shared" si="0"/>
        <v>0</v>
      </c>
      <c r="Q69" s="405">
        <f t="shared" si="0"/>
        <v>0</v>
      </c>
      <c r="R69" s="84">
        <f t="shared" si="0"/>
        <v>0</v>
      </c>
      <c r="S69" s="404">
        <f t="shared" si="0"/>
        <v>0</v>
      </c>
      <c r="T69" s="404">
        <f t="shared" si="0"/>
        <v>0</v>
      </c>
      <c r="U69" s="405">
        <f t="shared" si="0"/>
        <v>0</v>
      </c>
      <c r="V69" s="84">
        <f t="shared" si="0"/>
        <v>0</v>
      </c>
      <c r="W69" s="404">
        <f t="shared" si="0"/>
        <v>0</v>
      </c>
      <c r="X69" s="404">
        <f t="shared" si="0"/>
        <v>0</v>
      </c>
      <c r="Y69" s="405">
        <f t="shared" si="0"/>
        <v>0</v>
      </c>
      <c r="Z69" s="84">
        <f t="shared" si="0"/>
        <v>0</v>
      </c>
      <c r="AA69" s="404">
        <f t="shared" si="0"/>
        <v>0</v>
      </c>
      <c r="AB69" s="404">
        <f t="shared" si="0"/>
        <v>0</v>
      </c>
      <c r="AC69" s="405">
        <f t="shared" si="0"/>
        <v>0</v>
      </c>
      <c r="AD69" s="84">
        <f t="shared" si="0"/>
        <v>0</v>
      </c>
      <c r="AE69" s="404">
        <f t="shared" si="0"/>
        <v>0</v>
      </c>
      <c r="AF69" s="404">
        <f t="shared" si="0"/>
        <v>0</v>
      </c>
      <c r="AG69" s="405">
        <f t="shared" si="0"/>
        <v>0</v>
      </c>
      <c r="AH69" s="84">
        <f t="shared" si="0"/>
        <v>0</v>
      </c>
      <c r="AI69" s="404">
        <f t="shared" si="0"/>
        <v>0</v>
      </c>
      <c r="AJ69" s="404">
        <f t="shared" si="0"/>
        <v>0</v>
      </c>
      <c r="AK69" s="405">
        <f t="shared" si="0"/>
        <v>0</v>
      </c>
      <c r="AL69" s="84">
        <f t="shared" si="0"/>
        <v>0</v>
      </c>
      <c r="AM69" s="404">
        <f t="shared" si="0"/>
        <v>0</v>
      </c>
      <c r="AN69" s="404">
        <f t="shared" si="0"/>
        <v>0</v>
      </c>
      <c r="AO69" s="405">
        <f t="shared" si="0"/>
        <v>0</v>
      </c>
      <c r="AP69" s="84">
        <f t="shared" si="0"/>
        <v>0</v>
      </c>
      <c r="AQ69" s="404">
        <f t="shared" si="0"/>
        <v>0</v>
      </c>
      <c r="AR69" s="404">
        <f t="shared" si="0"/>
        <v>0</v>
      </c>
      <c r="AS69" s="405">
        <f t="shared" si="0"/>
        <v>0</v>
      </c>
      <c r="AT69" s="84">
        <f t="shared" si="0"/>
        <v>0</v>
      </c>
      <c r="AU69" s="404">
        <f t="shared" si="0"/>
        <v>0</v>
      </c>
      <c r="AV69" s="404">
        <f t="shared" si="0"/>
        <v>0</v>
      </c>
      <c r="AW69" s="405">
        <f t="shared" si="0"/>
        <v>0</v>
      </c>
      <c r="AX69" s="84">
        <f t="shared" si="0"/>
        <v>0</v>
      </c>
      <c r="AY69" s="404">
        <f t="shared" si="0"/>
        <v>0</v>
      </c>
      <c r="AZ69" s="404">
        <f t="shared" si="0"/>
        <v>0</v>
      </c>
      <c r="BA69" s="405">
        <f t="shared" si="0"/>
        <v>0</v>
      </c>
      <c r="BB69" s="84">
        <f t="shared" si="0"/>
        <v>0</v>
      </c>
      <c r="BC69" s="404">
        <f t="shared" si="0"/>
        <v>0</v>
      </c>
      <c r="BD69" s="404">
        <f t="shared" si="0"/>
        <v>0</v>
      </c>
      <c r="BE69" s="405">
        <f t="shared" si="0"/>
        <v>0</v>
      </c>
      <c r="BF69" s="84">
        <f t="shared" si="0"/>
        <v>0</v>
      </c>
      <c r="BG69" s="405">
        <f t="shared" si="0"/>
        <v>0</v>
      </c>
      <c r="BH69" s="84">
        <f t="shared" si="0"/>
        <v>0</v>
      </c>
      <c r="BI69" s="405">
        <f t="shared" si="0"/>
        <v>0</v>
      </c>
    </row>
    <row r="71" spans="1:61" x14ac:dyDescent="0.15">
      <c r="E71" s="1" t="s">
        <v>292</v>
      </c>
      <c r="G71" s="1">
        <f>SUM(F69:U69)</f>
        <v>0</v>
      </c>
    </row>
  </sheetData>
  <sheetProtection password="BD4D" sheet="1" objects="1" scenarios="1"/>
  <mergeCells count="36">
    <mergeCell ref="A4:A6"/>
    <mergeCell ref="B4:E5"/>
    <mergeCell ref="F4:U4"/>
    <mergeCell ref="F5:I5"/>
    <mergeCell ref="J5:M5"/>
    <mergeCell ref="N5:Q5"/>
    <mergeCell ref="R5:U5"/>
    <mergeCell ref="X5:Y5"/>
    <mergeCell ref="AD5:AE5"/>
    <mergeCell ref="AF5:AG5"/>
    <mergeCell ref="AL5:AM5"/>
    <mergeCell ref="AL4:AO4"/>
    <mergeCell ref="AN5:AO5"/>
    <mergeCell ref="V4:Y4"/>
    <mergeCell ref="Z4:AC4"/>
    <mergeCell ref="AD4:AG4"/>
    <mergeCell ref="AH4:AK4"/>
    <mergeCell ref="Z5:AA5"/>
    <mergeCell ref="AB5:AC5"/>
    <mergeCell ref="AH5:AI5"/>
    <mergeCell ref="AJ5:AK5"/>
    <mergeCell ref="V5:W5"/>
    <mergeCell ref="AP4:AS4"/>
    <mergeCell ref="AT4:AW4"/>
    <mergeCell ref="BB4:BE4"/>
    <mergeCell ref="AV5:AW5"/>
    <mergeCell ref="AP5:AQ5"/>
    <mergeCell ref="AR5:AS5"/>
    <mergeCell ref="BF4:BG4"/>
    <mergeCell ref="BH4:BI4"/>
    <mergeCell ref="AT5:AU5"/>
    <mergeCell ref="AX5:AY5"/>
    <mergeCell ref="AZ5:BA5"/>
    <mergeCell ref="BB5:BC5"/>
    <mergeCell ref="BD5:BE5"/>
    <mergeCell ref="AX4:BA4"/>
  </mergeCells>
  <phoneticPr fontId="4"/>
  <pageMargins left="0.7" right="0.7" top="0.75" bottom="0.75" header="0.51200000000000001" footer="0.51200000000000001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3"/>
  </sheetPr>
  <dimension ref="A1:P100"/>
  <sheetViews>
    <sheetView workbookViewId="0">
      <selection activeCell="G20" sqref="G20"/>
    </sheetView>
  </sheetViews>
  <sheetFormatPr baseColWidth="12" defaultColWidth="9" defaultRowHeight="14" x14ac:dyDescent="0.15"/>
  <cols>
    <col min="1" max="1" width="10.6640625" style="1" customWidth="1"/>
    <col min="2" max="2" width="10.33203125" style="1" bestFit="1" customWidth="1"/>
    <col min="3" max="4" width="9.5" style="1" customWidth="1"/>
    <col min="5" max="5" width="10.5" style="1" bestFit="1" customWidth="1"/>
    <col min="6" max="7" width="10" style="1" customWidth="1"/>
    <col min="8" max="8" width="11.1640625" style="1" customWidth="1"/>
    <col min="9" max="9" width="10" style="1" customWidth="1"/>
    <col min="10" max="10" width="6.1640625" style="1" customWidth="1"/>
    <col min="11" max="11" width="11.1640625" style="1" customWidth="1"/>
    <col min="12" max="12" width="9" style="1"/>
    <col min="13" max="13" width="8.6640625" style="1" customWidth="1"/>
    <col min="14" max="14" width="9" style="1"/>
    <col min="15" max="15" width="9.33203125" style="1" bestFit="1" customWidth="1"/>
    <col min="16" max="16384" width="9" style="1"/>
  </cols>
  <sheetData>
    <row r="1" spans="1:11" customFormat="1" ht="18" x14ac:dyDescent="0.15">
      <c r="A1" s="172" t="s">
        <v>19</v>
      </c>
    </row>
    <row r="2" spans="1:11" customFormat="1" ht="14.25" customHeight="1" thickBot="1" x14ac:dyDescent="0.2">
      <c r="A2" s="66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customFormat="1" ht="14.25" customHeight="1" thickBot="1" x14ac:dyDescent="0.2">
      <c r="A3" s="73" t="s">
        <v>63</v>
      </c>
      <c r="B3" s="469" t="s">
        <v>64</v>
      </c>
      <c r="C3" s="469"/>
      <c r="D3" s="469"/>
      <c r="E3" s="469"/>
      <c r="F3" s="70" t="s">
        <v>228</v>
      </c>
      <c r="G3" s="71" t="s">
        <v>229</v>
      </c>
      <c r="H3" s="72" t="s">
        <v>230</v>
      </c>
      <c r="I3" s="94"/>
      <c r="J3" s="5"/>
      <c r="K3" s="5"/>
    </row>
    <row r="4" spans="1:11" customFormat="1" x14ac:dyDescent="0.15">
      <c r="A4" s="62">
        <f>ROUND('1. 実験内容を入力するシート'!D32,2)</f>
        <v>19.98</v>
      </c>
      <c r="B4" s="55">
        <f>'データ処理シート No. 2'!F69</f>
        <v>8.7095974417348998</v>
      </c>
      <c r="C4" s="55">
        <f>'データ処理シート No. 2'!G69</f>
        <v>9.1614906722312952</v>
      </c>
      <c r="D4" s="55">
        <f>'データ処理シート No. 2'!H69</f>
        <v>8.7830704650439486</v>
      </c>
      <c r="E4" s="55">
        <f>'データ処理シート No. 2'!I69</f>
        <v>8.8796675277286852</v>
      </c>
      <c r="F4" s="64">
        <f>AVERAGE(B4:E4)</f>
        <v>8.8834565266847072</v>
      </c>
      <c r="G4" s="56">
        <f>STDEV(B4:E4)</f>
        <v>0.19800815252091394</v>
      </c>
      <c r="H4" s="57">
        <f>G4/F4</f>
        <v>2.228953920426403E-2</v>
      </c>
      <c r="I4" s="93"/>
      <c r="J4" s="5"/>
      <c r="K4" s="5"/>
    </row>
    <row r="5" spans="1:11" customFormat="1" x14ac:dyDescent="0.15">
      <c r="A5" s="62">
        <f>ROUND('1. 実験内容を入力するシート'!C32,2)</f>
        <v>39.950000000000003</v>
      </c>
      <c r="B5" s="55">
        <f>'データ処理シート No. 2'!J69</f>
        <v>14.395349257594621</v>
      </c>
      <c r="C5" s="55">
        <f>'データ処理シート No. 2'!K69</f>
        <v>14.167178236071653</v>
      </c>
      <c r="D5" s="55">
        <f>'データ処理シート No. 2'!L69</f>
        <v>14.322457935399026</v>
      </c>
      <c r="E5" s="55">
        <f>'データ処理シート No. 2'!M69</f>
        <v>14.142777252919782</v>
      </c>
      <c r="F5" s="64">
        <f>AVERAGE(B5:E5)</f>
        <v>14.25694067049627</v>
      </c>
      <c r="G5" s="56">
        <f>STDEV(B5:E5)</f>
        <v>0.12184693886112057</v>
      </c>
      <c r="H5" s="57">
        <f>G5/F5</f>
        <v>8.5464996788037553E-3</v>
      </c>
      <c r="I5" s="93"/>
      <c r="J5" s="5"/>
      <c r="K5" s="5"/>
    </row>
    <row r="6" spans="1:11" customFormat="1" x14ac:dyDescent="0.15">
      <c r="A6" s="62">
        <f>ROUND('1. 実験内容を入力するシート'!B32,2)</f>
        <v>79.91</v>
      </c>
      <c r="B6" s="55">
        <f>'データ処理シート No. 2'!N69</f>
        <v>22.992632498881459</v>
      </c>
      <c r="C6" s="55">
        <f>'データ処理シート No. 2'!O69</f>
        <v>23.084396229246455</v>
      </c>
      <c r="D6" s="55">
        <f>'データ処理シート No. 2'!P69</f>
        <v>23.518008590022287</v>
      </c>
      <c r="E6" s="55">
        <f>'データ処理シート No. 2'!Q69</f>
        <v>22.395032741722726</v>
      </c>
      <c r="F6" s="64">
        <f>AVERAGE(B6:E6)</f>
        <v>22.997517514968234</v>
      </c>
      <c r="G6" s="56">
        <f>STDEV(B6:E6)</f>
        <v>0.46241058075423958</v>
      </c>
      <c r="H6" s="57">
        <f>G6/F6</f>
        <v>2.0106978088103362E-2</v>
      </c>
      <c r="I6" s="93"/>
      <c r="J6" s="5"/>
      <c r="K6" s="5"/>
    </row>
    <row r="7" spans="1:11" customFormat="1" ht="15" thickBot="1" x14ac:dyDescent="0.2">
      <c r="A7" s="63">
        <f>ROUND('1. 実験内容を入力するシート'!A32,2)</f>
        <v>159.81</v>
      </c>
      <c r="B7" s="59">
        <f>'データ処理シート No. 2'!R69</f>
        <v>37.461621236987568</v>
      </c>
      <c r="C7" s="59">
        <f>'データ処理シート No. 2'!S69</f>
        <v>36.206103757330268</v>
      </c>
      <c r="D7" s="59">
        <f>'データ処理シート No. 2'!T69</f>
        <v>38.308513616720134</v>
      </c>
      <c r="E7" s="59">
        <f>'データ処理シート No. 2'!U69</f>
        <v>37.463458946714837</v>
      </c>
      <c r="F7" s="65">
        <f>AVERAGE(B7:E7)</f>
        <v>37.359924389438206</v>
      </c>
      <c r="G7" s="60">
        <f>STDEV(B7:E7)</f>
        <v>0.86644584876864106</v>
      </c>
      <c r="H7" s="61">
        <f>G7/F7</f>
        <v>2.319185231042889E-2</v>
      </c>
      <c r="I7" s="93"/>
      <c r="J7" s="5"/>
      <c r="K7" s="5"/>
    </row>
    <row r="8" spans="1:11" customForma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customFormat="1" x14ac:dyDescent="0.15">
      <c r="A9" s="66" t="s">
        <v>44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customFormat="1" x14ac:dyDescent="0.15">
      <c r="A10" s="1"/>
      <c r="B10" s="5"/>
      <c r="C10" s="169"/>
      <c r="D10" s="5"/>
      <c r="E10" s="5"/>
      <c r="F10" s="5"/>
      <c r="G10" s="5"/>
      <c r="H10" s="5"/>
      <c r="I10" s="5"/>
      <c r="J10" s="5"/>
      <c r="K10" s="1"/>
    </row>
    <row r="11" spans="1:11" customFormat="1" x14ac:dyDescent="0.15">
      <c r="A11" s="69" t="s">
        <v>46</v>
      </c>
      <c r="B11" s="173">
        <f>'データ処理シート No. 3'!B19</f>
        <v>0.69071476934084342</v>
      </c>
      <c r="C11" s="69"/>
      <c r="D11" s="5"/>
      <c r="E11" s="5"/>
      <c r="F11" s="5"/>
      <c r="G11" s="5"/>
      <c r="H11" s="5"/>
      <c r="I11" s="5"/>
      <c r="J11" s="5"/>
      <c r="K11" s="1"/>
    </row>
    <row r="12" spans="1:11" customFormat="1" x14ac:dyDescent="0.15">
      <c r="A12" s="69" t="s">
        <v>47</v>
      </c>
      <c r="B12" s="174">
        <f>'データ処理シート No. 3'!B20</f>
        <v>1.119403710740102</v>
      </c>
      <c r="C12" s="69"/>
      <c r="D12" s="5"/>
      <c r="E12" s="5"/>
      <c r="F12" s="5"/>
      <c r="G12" s="5"/>
      <c r="H12" s="5"/>
      <c r="I12" s="5"/>
      <c r="J12" s="5"/>
      <c r="K12" s="1"/>
    </row>
    <row r="13" spans="1:11" customFormat="1" ht="15" x14ac:dyDescent="0.15">
      <c r="A13" s="69" t="s">
        <v>48</v>
      </c>
      <c r="B13" s="175">
        <f>'データ処理シート No. 3'!B21</f>
        <v>0.99996818604442783</v>
      </c>
      <c r="C13" s="69"/>
      <c r="D13" s="5"/>
      <c r="E13" s="5"/>
      <c r="F13" s="5"/>
      <c r="G13" s="5"/>
      <c r="H13" s="5"/>
      <c r="I13" s="5"/>
      <c r="J13" s="5"/>
      <c r="K13" s="1"/>
    </row>
    <row r="14" spans="1:11" customFormat="1" x14ac:dyDescent="0.15">
      <c r="A14" s="1"/>
      <c r="B14" s="1"/>
      <c r="C14" s="69"/>
      <c r="D14" s="5"/>
      <c r="E14" s="5"/>
      <c r="F14" s="5"/>
      <c r="G14" s="5"/>
      <c r="H14" s="5"/>
      <c r="I14" s="5"/>
      <c r="J14" s="5"/>
      <c r="K14" s="5"/>
    </row>
    <row r="15" spans="1:11" customFormat="1" x14ac:dyDescent="0.1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customFormat="1" ht="15" thickBot="1" x14ac:dyDescent="0.2">
      <c r="A16" t="s">
        <v>20</v>
      </c>
      <c r="B16" s="1"/>
      <c r="C16" s="5"/>
      <c r="D16" s="5"/>
      <c r="E16" s="5"/>
      <c r="F16" s="5"/>
      <c r="G16" s="5"/>
      <c r="H16" s="5"/>
      <c r="I16" s="5"/>
      <c r="J16" s="5"/>
      <c r="K16" s="5"/>
    </row>
    <row r="17" spans="1:16" customFormat="1" ht="15" thickBot="1" x14ac:dyDescent="0.2">
      <c r="A17" s="1"/>
      <c r="B17" s="206" t="s">
        <v>245</v>
      </c>
      <c r="C17" s="5"/>
      <c r="D17" s="5"/>
      <c r="E17" s="5"/>
      <c r="F17" s="5"/>
      <c r="G17" s="5"/>
      <c r="H17" s="5"/>
      <c r="I17" s="5"/>
      <c r="J17" s="5"/>
      <c r="K17" s="5"/>
    </row>
    <row r="18" spans="1:16" customFormat="1" x14ac:dyDescent="0.15">
      <c r="A18" s="1"/>
      <c r="B18" s="1"/>
      <c r="C18" s="5"/>
      <c r="D18" s="5"/>
      <c r="E18" s="5"/>
      <c r="F18" s="5"/>
      <c r="G18" s="5"/>
      <c r="H18" s="5"/>
      <c r="I18" s="5"/>
      <c r="J18" s="5"/>
      <c r="K18" s="5"/>
    </row>
    <row r="19" spans="1:16" customFormat="1" ht="15" thickBot="1" x14ac:dyDescent="0.2">
      <c r="A19" t="s">
        <v>42</v>
      </c>
      <c r="B19" s="1"/>
      <c r="C19" s="5"/>
      <c r="D19" s="5"/>
      <c r="E19" s="5"/>
      <c r="F19" s="5"/>
      <c r="G19" s="5"/>
      <c r="H19" s="5"/>
      <c r="I19" s="5"/>
      <c r="J19" s="5"/>
      <c r="K19" s="5"/>
    </row>
    <row r="20" spans="1:16" customFormat="1" ht="16" thickTop="1" thickBot="1" x14ac:dyDescent="0.2">
      <c r="A20" s="1"/>
      <c r="B20" s="176"/>
      <c r="C20" s="5"/>
      <c r="D20" s="5"/>
      <c r="E20" s="334" t="s">
        <v>255</v>
      </c>
      <c r="F20" s="5"/>
      <c r="G20" s="335" t="str">
        <f>IF(OR(H4&gt;=0.15,H5&gt;=0.15,H6&gt;=0.15,H7&gt;=0.15,B13&lt;=0.95,'3. データシート'!G71&gt;=2),"NG","OK")</f>
        <v>OK</v>
      </c>
      <c r="H20" s="5"/>
      <c r="I20" s="5"/>
      <c r="J20" s="5"/>
      <c r="K20" s="5"/>
    </row>
    <row r="21" spans="1:16" ht="14.25" customHeight="1" thickTop="1" x14ac:dyDescent="0.15">
      <c r="A21" s="179"/>
      <c r="B21" s="179"/>
      <c r="C21" s="179"/>
      <c r="D21" s="179"/>
      <c r="E21" s="177"/>
      <c r="F21" s="180"/>
      <c r="G21" s="177"/>
      <c r="H21" s="181"/>
      <c r="I21" s="182"/>
      <c r="J21" s="182"/>
      <c r="K21" s="178"/>
      <c r="L21"/>
    </row>
    <row r="22" spans="1:16" ht="18" x14ac:dyDescent="0.15">
      <c r="A22" s="172" t="s">
        <v>216</v>
      </c>
    </row>
    <row r="23" spans="1:16" x14ac:dyDescent="0.15">
      <c r="A23" s="48"/>
    </row>
    <row r="24" spans="1:16" ht="18" thickBot="1" x14ac:dyDescent="0.2">
      <c r="A24" s="184" t="s">
        <v>29</v>
      </c>
    </row>
    <row r="25" spans="1:16" ht="15" thickBot="1" x14ac:dyDescent="0.2">
      <c r="A25" s="183" t="s">
        <v>28</v>
      </c>
      <c r="B25" s="47"/>
      <c r="C25" s="47"/>
      <c r="E25" s="206" t="s">
        <v>245</v>
      </c>
    </row>
    <row r="26" spans="1:16" ht="15" thickBot="1" x14ac:dyDescent="0.2">
      <c r="A26" s="66"/>
    </row>
    <row r="27" spans="1:16" ht="15" customHeight="1" x14ac:dyDescent="0.15">
      <c r="A27" s="96" t="s">
        <v>21</v>
      </c>
      <c r="B27" s="97"/>
      <c r="C27" s="98"/>
      <c r="D27" s="113" t="str">
        <f>"Trolox "&amp;ROUND('1. 実験内容を入力するシート'!D32,2)&amp;" uM"</f>
        <v>Trolox 19.98 uM</v>
      </c>
      <c r="E27" s="97"/>
      <c r="F27" s="98"/>
      <c r="G27" s="113" t="str">
        <f>"Trolox "&amp;ROUND('1. 実験内容を入力するシート'!C32,2)&amp;" uM"</f>
        <v>Trolox 39.95 uM</v>
      </c>
      <c r="H27" s="97"/>
      <c r="I27" s="98"/>
      <c r="K27" s="472" t="str">
        <f>'4. レポート (手を加えず印刷)'!A28</f>
        <v>サンプル</v>
      </c>
      <c r="L27" s="473">
        <f>'4. レポート (手を加えず印刷)'!B28</f>
        <v>0</v>
      </c>
      <c r="M27" s="473">
        <f>'4. レポート (手を加えず印刷)'!C28</f>
        <v>0</v>
      </c>
      <c r="N27" s="473">
        <f>'4. レポート (手を加えず印刷)'!D28</f>
        <v>0</v>
      </c>
      <c r="O27" s="476" t="str">
        <f>'4. レポート (手を加えず印刷)'!E28</f>
        <v>希釈倍率</v>
      </c>
      <c r="P27" s="470" t="str">
        <f>'4. レポート (手を加えず印刷)'!F28</f>
        <v>検量線_x000D_範囲_x000D_f120判定</v>
      </c>
    </row>
    <row r="28" spans="1:16" ht="15" thickBot="1" x14ac:dyDescent="0.2">
      <c r="A28" s="99"/>
      <c r="B28" s="47"/>
      <c r="C28" s="100"/>
      <c r="D28" s="99"/>
      <c r="E28" s="47"/>
      <c r="F28" s="100"/>
      <c r="G28" s="99"/>
      <c r="H28" s="47"/>
      <c r="I28" s="100"/>
      <c r="K28" s="474">
        <f>'4. レポート (手を加えず印刷)'!A29</f>
        <v>0</v>
      </c>
      <c r="L28" s="475">
        <f>'4. レポート (手を加えず印刷)'!B29</f>
        <v>0</v>
      </c>
      <c r="M28" s="475">
        <f>'4. レポート (手を加えず印刷)'!C29</f>
        <v>0</v>
      </c>
      <c r="N28" s="475">
        <f>'4. レポート (手を加えず印刷)'!D29</f>
        <v>0</v>
      </c>
      <c r="O28" s="477">
        <f>'4. レポート (手を加えず印刷)'!E29</f>
        <v>0</v>
      </c>
      <c r="P28" s="471">
        <f>'4. レポート (手を加えず印刷)'!F29</f>
        <v>0</v>
      </c>
    </row>
    <row r="29" spans="1:16" ht="14.25" customHeight="1" x14ac:dyDescent="0.15">
      <c r="A29" s="99"/>
      <c r="B29" s="47"/>
      <c r="C29" s="100"/>
      <c r="D29" s="99"/>
      <c r="E29" s="47"/>
      <c r="F29" s="100"/>
      <c r="G29" s="99"/>
      <c r="H29" s="47"/>
      <c r="I29" s="100"/>
      <c r="K29" s="461" t="str">
        <f>'4. レポート (手を加えず印刷)'!A30</f>
        <v>キュウリ</v>
      </c>
      <c r="L29" s="462"/>
      <c r="M29" s="462"/>
      <c r="N29" s="463"/>
      <c r="O29" s="132">
        <f>'4. レポート (手を加えず印刷)'!E30</f>
        <v>60</v>
      </c>
      <c r="P29" s="133" t="str">
        <f>'4. レポート (手を加えず印刷)'!F30</f>
        <v>OK</v>
      </c>
    </row>
    <row r="30" spans="1:16" ht="14.25" customHeight="1" thickBot="1" x14ac:dyDescent="0.2">
      <c r="A30" s="99"/>
      <c r="B30" s="47"/>
      <c r="C30" s="100"/>
      <c r="D30" s="99"/>
      <c r="E30" s="47"/>
      <c r="F30" s="100"/>
      <c r="G30" s="99"/>
      <c r="H30" s="47"/>
      <c r="I30" s="100"/>
      <c r="K30" s="464"/>
      <c r="L30" s="465"/>
      <c r="M30" s="465"/>
      <c r="N30" s="466"/>
      <c r="O30" s="134">
        <f>'4. レポート (手を加えず印刷)'!E31</f>
        <v>120</v>
      </c>
      <c r="P30" s="198" t="str">
        <f>'4. レポート (手を加えず印刷)'!F31</f>
        <v>OK</v>
      </c>
    </row>
    <row r="31" spans="1:16" ht="14.25" customHeight="1" x14ac:dyDescent="0.15">
      <c r="A31" s="99"/>
      <c r="B31" s="47"/>
      <c r="C31" s="100"/>
      <c r="D31" s="99"/>
      <c r="E31" s="47"/>
      <c r="F31" s="100"/>
      <c r="G31" s="99"/>
      <c r="H31" s="47"/>
      <c r="I31" s="100"/>
      <c r="K31" s="461" t="str">
        <f>'4. レポート (手を加えず印刷)'!A32</f>
        <v>レタス</v>
      </c>
      <c r="L31" s="462"/>
      <c r="M31" s="462"/>
      <c r="N31" s="463"/>
      <c r="O31" s="269">
        <f>'4. レポート (手を加えず印刷)'!E32</f>
        <v>44</v>
      </c>
      <c r="P31" s="131" t="str">
        <f>'4. レポート (手を加えず印刷)'!F32</f>
        <v>OK</v>
      </c>
    </row>
    <row r="32" spans="1:16" ht="15" customHeight="1" thickBot="1" x14ac:dyDescent="0.2">
      <c r="A32" s="99"/>
      <c r="B32" s="47"/>
      <c r="C32" s="100"/>
      <c r="D32" s="99"/>
      <c r="E32" s="47"/>
      <c r="F32" s="100"/>
      <c r="G32" s="99"/>
      <c r="H32" s="47"/>
      <c r="I32" s="100"/>
      <c r="K32" s="464"/>
      <c r="L32" s="465"/>
      <c r="M32" s="465"/>
      <c r="N32" s="466"/>
      <c r="O32" s="134">
        <f>'4. レポート (手を加えず印刷)'!E33</f>
        <v>88</v>
      </c>
      <c r="P32" s="198" t="str">
        <f>'4. レポート (手を加えず印刷)'!F33</f>
        <v>OK</v>
      </c>
    </row>
    <row r="33" spans="1:16" ht="14.25" customHeight="1" x14ac:dyDescent="0.15">
      <c r="A33" s="99"/>
      <c r="B33" s="47"/>
      <c r="C33" s="100"/>
      <c r="D33" s="99"/>
      <c r="E33" s="47"/>
      <c r="F33" s="100"/>
      <c r="G33" s="99"/>
      <c r="H33" s="47"/>
      <c r="I33" s="100"/>
      <c r="K33" s="461" t="str">
        <f>'4. レポート (手を加えず印刷)'!A34</f>
        <v>3</v>
      </c>
      <c r="L33" s="462"/>
      <c r="M33" s="462"/>
      <c r="N33" s="463"/>
      <c r="O33" s="132" t="e">
        <f>'4. レポート (手を加えず印刷)'!E34</f>
        <v>#DIV/0!</v>
      </c>
      <c r="P33" s="133" t="str">
        <f>'4. レポート (手を加えず印刷)'!F34</f>
        <v>NG</v>
      </c>
    </row>
    <row r="34" spans="1:16" ht="14.25" customHeight="1" thickBot="1" x14ac:dyDescent="0.2">
      <c r="A34" s="99"/>
      <c r="B34" s="47"/>
      <c r="C34" s="100"/>
      <c r="D34" s="99"/>
      <c r="E34" s="47"/>
      <c r="F34" s="100"/>
      <c r="G34" s="99"/>
      <c r="H34" s="47"/>
      <c r="I34" s="100"/>
      <c r="K34" s="464"/>
      <c r="L34" s="465"/>
      <c r="M34" s="465"/>
      <c r="N34" s="466"/>
      <c r="O34" s="134" t="e">
        <f>'4. レポート (手を加えず印刷)'!E35</f>
        <v>#DIV/0!</v>
      </c>
      <c r="P34" s="198" t="str">
        <f>'4. レポート (手を加えず印刷)'!F35</f>
        <v>NG</v>
      </c>
    </row>
    <row r="35" spans="1:16" ht="15" customHeight="1" thickBot="1" x14ac:dyDescent="0.2">
      <c r="A35" s="58"/>
      <c r="B35" s="86"/>
      <c r="C35" s="102"/>
      <c r="D35" s="101"/>
      <c r="E35" s="86"/>
      <c r="F35" s="102"/>
      <c r="G35" s="101"/>
      <c r="H35" s="86"/>
      <c r="I35" s="102"/>
      <c r="K35" s="461" t="str">
        <f>'4. レポート (手を加えず印刷)'!A36</f>
        <v>4</v>
      </c>
      <c r="L35" s="462"/>
      <c r="M35" s="462"/>
      <c r="N35" s="463"/>
      <c r="O35" s="269" t="e">
        <f>'4. レポート (手を加えず印刷)'!E36</f>
        <v>#DIV/0!</v>
      </c>
      <c r="P35" s="131" t="str">
        <f>'4. レポート (手を加えず印刷)'!F36</f>
        <v>NG</v>
      </c>
    </row>
    <row r="36" spans="1:16" ht="15.75" customHeight="1" thickBot="1" x14ac:dyDescent="0.2">
      <c r="A36" s="113" t="str">
        <f>"Trolox "&amp;ROUND('1. 実験内容を入力するシート'!B32,2)&amp;" uM"</f>
        <v>Trolox 79.91 uM</v>
      </c>
      <c r="B36" s="97"/>
      <c r="C36" s="97"/>
      <c r="D36" s="113" t="str">
        <f>"Trolox "&amp;ROUND('1. 実験内容を入力するシート'!A32,2)&amp;" uM"</f>
        <v>Trolox 159.81 uM</v>
      </c>
      <c r="E36" s="97"/>
      <c r="F36" s="98"/>
      <c r="G36" s="112" t="s">
        <v>40</v>
      </c>
      <c r="H36" s="97"/>
      <c r="I36" s="98"/>
      <c r="K36" s="464"/>
      <c r="L36" s="465"/>
      <c r="M36" s="465"/>
      <c r="N36" s="466"/>
      <c r="O36" s="134" t="e">
        <f>'4. レポート (手を加えず印刷)'!E37</f>
        <v>#DIV/0!</v>
      </c>
      <c r="P36" s="198" t="str">
        <f>'4. レポート (手を加えず印刷)'!F37</f>
        <v>NG</v>
      </c>
    </row>
    <row r="37" spans="1:16" ht="14.25" customHeight="1" x14ac:dyDescent="0.15">
      <c r="A37" s="99"/>
      <c r="B37" s="47"/>
      <c r="C37" s="47"/>
      <c r="D37" s="99"/>
      <c r="E37" s="47"/>
      <c r="F37" s="100"/>
      <c r="G37" s="47"/>
      <c r="H37" s="47"/>
      <c r="I37" s="100"/>
      <c r="K37" s="461" t="str">
        <f>'4. レポート (手を加えず印刷)'!A38</f>
        <v>5</v>
      </c>
      <c r="L37" s="462"/>
      <c r="M37" s="462"/>
      <c r="N37" s="463"/>
      <c r="O37" s="132" t="e">
        <f>'4. レポート (手を加えず印刷)'!E38</f>
        <v>#DIV/0!</v>
      </c>
      <c r="P37" s="133" t="str">
        <f>'4. レポート (手を加えず印刷)'!F38</f>
        <v>NG</v>
      </c>
    </row>
    <row r="38" spans="1:16" ht="14.25" customHeight="1" thickBot="1" x14ac:dyDescent="0.2">
      <c r="A38" s="99"/>
      <c r="B38" s="47"/>
      <c r="C38" s="47"/>
      <c r="D38" s="99"/>
      <c r="E38" s="47"/>
      <c r="F38" s="100"/>
      <c r="G38" s="47"/>
      <c r="H38" s="47"/>
      <c r="I38" s="100"/>
      <c r="K38" s="464"/>
      <c r="L38" s="465"/>
      <c r="M38" s="465"/>
      <c r="N38" s="466"/>
      <c r="O38" s="134" t="e">
        <f>'4. レポート (手を加えず印刷)'!E39</f>
        <v>#DIV/0!</v>
      </c>
      <c r="P38" s="198" t="str">
        <f>'4. レポート (手を加えず印刷)'!F39</f>
        <v>NG</v>
      </c>
    </row>
    <row r="39" spans="1:16" ht="14.25" customHeight="1" x14ac:dyDescent="0.15">
      <c r="A39" s="99"/>
      <c r="B39" s="47"/>
      <c r="C39" s="47"/>
      <c r="D39" s="99"/>
      <c r="E39" s="47"/>
      <c r="F39" s="100"/>
      <c r="G39" s="47"/>
      <c r="H39" s="47"/>
      <c r="I39" s="100"/>
      <c r="K39" s="461" t="str">
        <f>'4. レポート (手を加えず印刷)'!A40</f>
        <v>6</v>
      </c>
      <c r="L39" s="462"/>
      <c r="M39" s="462"/>
      <c r="N39" s="463"/>
      <c r="O39" s="269" t="e">
        <f>'4. レポート (手を加えず印刷)'!E40</f>
        <v>#DIV/0!</v>
      </c>
      <c r="P39" s="131" t="str">
        <f>'4. レポート (手を加えず印刷)'!F40</f>
        <v>NG</v>
      </c>
    </row>
    <row r="40" spans="1:16" ht="15" customHeight="1" thickBot="1" x14ac:dyDescent="0.2">
      <c r="A40" s="99"/>
      <c r="B40" s="47"/>
      <c r="C40" s="47"/>
      <c r="D40" s="99"/>
      <c r="E40" s="47"/>
      <c r="F40" s="100"/>
      <c r="G40" s="47"/>
      <c r="H40" s="47"/>
      <c r="I40" s="100"/>
      <c r="K40" s="464"/>
      <c r="L40" s="465"/>
      <c r="M40" s="465"/>
      <c r="N40" s="466"/>
      <c r="O40" s="134" t="e">
        <f>'4. レポート (手を加えず印刷)'!E41</f>
        <v>#DIV/0!</v>
      </c>
      <c r="P40" s="198" t="str">
        <f>'4. レポート (手を加えず印刷)'!F41</f>
        <v>NG</v>
      </c>
    </row>
    <row r="41" spans="1:16" ht="14.25" customHeight="1" x14ac:dyDescent="0.15">
      <c r="A41" s="99"/>
      <c r="B41" s="47"/>
      <c r="C41" s="47"/>
      <c r="D41" s="99"/>
      <c r="E41" s="47"/>
      <c r="F41" s="100"/>
      <c r="G41" s="47"/>
      <c r="H41" s="47"/>
      <c r="I41" s="100"/>
      <c r="K41" s="461" t="str">
        <f>'4. レポート (手を加えず印刷)'!A42</f>
        <v>7</v>
      </c>
      <c r="L41" s="462"/>
      <c r="M41" s="462"/>
      <c r="N41" s="463"/>
      <c r="O41" s="132" t="e">
        <f>'4. レポート (手を加えず印刷)'!E42</f>
        <v>#DIV/0!</v>
      </c>
      <c r="P41" s="133" t="str">
        <f>'4. レポート (手を加えず印刷)'!F42</f>
        <v>NG</v>
      </c>
    </row>
    <row r="42" spans="1:16" ht="14.25" customHeight="1" thickBot="1" x14ac:dyDescent="0.2">
      <c r="A42" s="99"/>
      <c r="B42" s="47"/>
      <c r="C42" s="47"/>
      <c r="D42" s="99"/>
      <c r="E42" s="47"/>
      <c r="F42" s="100"/>
      <c r="G42" s="47"/>
      <c r="H42" s="47"/>
      <c r="I42" s="100"/>
      <c r="K42" s="464"/>
      <c r="L42" s="465"/>
      <c r="M42" s="465"/>
      <c r="N42" s="466"/>
      <c r="O42" s="134" t="e">
        <f>'4. レポート (手を加えず印刷)'!E43</f>
        <v>#DIV/0!</v>
      </c>
      <c r="P42" s="198" t="str">
        <f>'4. レポート (手を加えず印刷)'!F43</f>
        <v>NG</v>
      </c>
    </row>
    <row r="43" spans="1:16" ht="14.25" customHeight="1" x14ac:dyDescent="0.15">
      <c r="A43" s="99"/>
      <c r="B43" s="47"/>
      <c r="C43" s="47"/>
      <c r="D43" s="99"/>
      <c r="E43" s="47"/>
      <c r="F43" s="100"/>
      <c r="G43" s="47"/>
      <c r="H43" s="47"/>
      <c r="I43" s="100"/>
      <c r="K43" s="461" t="str">
        <f>'4. レポート (手を加えず印刷)'!A44</f>
        <v>8</v>
      </c>
      <c r="L43" s="462"/>
      <c r="M43" s="462"/>
      <c r="N43" s="463"/>
      <c r="O43" s="269" t="e">
        <f>'4. レポート (手を加えず印刷)'!E44</f>
        <v>#DIV/0!</v>
      </c>
      <c r="P43" s="131" t="str">
        <f>'4. レポート (手を加えず印刷)'!F44</f>
        <v>NG</v>
      </c>
    </row>
    <row r="44" spans="1:16" ht="15" customHeight="1" thickBot="1" x14ac:dyDescent="0.2">
      <c r="A44" s="101"/>
      <c r="B44" s="86"/>
      <c r="C44" s="86"/>
      <c r="D44" s="101"/>
      <c r="E44" s="86"/>
      <c r="F44" s="102"/>
      <c r="G44" s="86"/>
      <c r="H44" s="86"/>
      <c r="I44" s="102"/>
      <c r="K44" s="464"/>
      <c r="L44" s="465"/>
      <c r="M44" s="465"/>
      <c r="N44" s="466"/>
      <c r="O44" s="134" t="e">
        <f>'4. レポート (手を加えず印刷)'!E45</f>
        <v>#DIV/0!</v>
      </c>
      <c r="P44" s="198" t="str">
        <f>'4. レポート (手を加えず印刷)'!F45</f>
        <v>NG</v>
      </c>
    </row>
    <row r="45" spans="1:16" ht="14.25" customHeight="1" x14ac:dyDescent="0.15">
      <c r="A45" s="47"/>
      <c r="B45" s="47"/>
      <c r="C45" s="47"/>
      <c r="D45" s="47"/>
      <c r="E45" s="47"/>
      <c r="F45" s="47"/>
      <c r="G45" s="47"/>
      <c r="H45" s="47"/>
      <c r="I45" s="47"/>
      <c r="K45" s="461">
        <f>'4. レポート (手を加えず印刷)'!A46</f>
        <v>9</v>
      </c>
      <c r="L45" s="462"/>
      <c r="M45" s="462"/>
      <c r="N45" s="463"/>
      <c r="O45" s="132" t="e">
        <f>'4. レポート (手を加えず印刷)'!E46</f>
        <v>#DIV/0!</v>
      </c>
      <c r="P45" s="133" t="str">
        <f>'4. レポート (手を加えず印刷)'!F46</f>
        <v>NG</v>
      </c>
    </row>
    <row r="46" spans="1:16" ht="18" customHeight="1" thickBot="1" x14ac:dyDescent="0.2">
      <c r="A46" s="2" t="s">
        <v>238</v>
      </c>
      <c r="B46" s="47"/>
      <c r="C46" s="47"/>
      <c r="D46" s="47"/>
      <c r="E46" s="47"/>
      <c r="F46" s="47"/>
      <c r="G46" s="47"/>
      <c r="H46" s="47"/>
      <c r="I46" s="47"/>
      <c r="K46" s="464"/>
      <c r="L46" s="465"/>
      <c r="M46" s="465"/>
      <c r="N46" s="466"/>
      <c r="O46" s="134" t="e">
        <f>'4. レポート (手を加えず印刷)'!E47</f>
        <v>#DIV/0!</v>
      </c>
      <c r="P46" s="198" t="str">
        <f>'4. レポート (手を加えず印刷)'!F47</f>
        <v>NG</v>
      </c>
    </row>
    <row r="47" spans="1:16" ht="15.75" customHeight="1" thickBot="1" x14ac:dyDescent="0.2">
      <c r="A47" s="183" t="s">
        <v>28</v>
      </c>
      <c r="B47" s="47"/>
      <c r="C47" s="47"/>
      <c r="E47" s="207" t="s">
        <v>245</v>
      </c>
      <c r="F47" s="47"/>
      <c r="G47" s="47"/>
      <c r="H47" s="47"/>
      <c r="I47" s="47"/>
      <c r="K47" s="467"/>
      <c r="L47" s="468"/>
      <c r="M47" s="468"/>
      <c r="N47" s="468"/>
      <c r="O47" s="177"/>
      <c r="P47" s="336"/>
    </row>
    <row r="48" spans="1:16" ht="15" customHeight="1" thickBot="1" x14ac:dyDescent="0.2">
      <c r="A48" s="47"/>
      <c r="B48" s="47"/>
      <c r="C48" s="47"/>
      <c r="D48" s="47"/>
      <c r="E48" s="47"/>
      <c r="F48" s="47"/>
      <c r="G48" s="47"/>
      <c r="H48" s="47"/>
      <c r="I48" s="47"/>
      <c r="K48" s="468"/>
      <c r="L48" s="468"/>
      <c r="M48" s="468"/>
      <c r="N48" s="468"/>
      <c r="O48" s="177"/>
      <c r="P48" s="336"/>
    </row>
    <row r="49" spans="1:9" x14ac:dyDescent="0.15">
      <c r="A49" s="460" t="str">
        <f>'1. 実験内容を入力するシート'!A16</f>
        <v>キュウリ</v>
      </c>
      <c r="B49" s="458"/>
      <c r="C49" s="459"/>
      <c r="D49" s="460" t="str">
        <f>'1. 実験内容を入力するシート'!A17</f>
        <v>レタス</v>
      </c>
      <c r="E49" s="458"/>
      <c r="F49" s="459"/>
      <c r="G49" s="460" t="str">
        <f>'1. 実験内容を入力するシート'!A18</f>
        <v>3</v>
      </c>
      <c r="H49" s="458"/>
      <c r="I49" s="459"/>
    </row>
    <row r="50" spans="1:9" x14ac:dyDescent="0.15">
      <c r="A50" s="99"/>
      <c r="B50" s="47"/>
      <c r="C50" s="100"/>
      <c r="D50" s="99"/>
      <c r="E50" s="47"/>
      <c r="F50" s="100"/>
      <c r="G50" s="99"/>
      <c r="H50" s="47"/>
      <c r="I50" s="100"/>
    </row>
    <row r="51" spans="1:9" ht="12.75" customHeight="1" x14ac:dyDescent="0.15">
      <c r="A51" s="99"/>
      <c r="B51" s="47"/>
      <c r="C51" s="100"/>
      <c r="D51" s="99"/>
      <c r="E51" s="47"/>
      <c r="F51" s="100"/>
      <c r="G51" s="99"/>
      <c r="H51" s="47"/>
      <c r="I51" s="100"/>
    </row>
    <row r="52" spans="1:9" ht="12.75" customHeight="1" x14ac:dyDescent="0.15">
      <c r="A52" s="99"/>
      <c r="B52" s="47"/>
      <c r="C52" s="100"/>
      <c r="D52" s="99"/>
      <c r="E52" s="47"/>
      <c r="F52" s="100"/>
      <c r="G52" s="99"/>
      <c r="H52" s="47"/>
      <c r="I52" s="100"/>
    </row>
    <row r="53" spans="1:9" ht="12.75" customHeight="1" x14ac:dyDescent="0.15">
      <c r="A53" s="99"/>
      <c r="B53" s="47"/>
      <c r="C53" s="100"/>
      <c r="D53" s="99"/>
      <c r="E53" s="47"/>
      <c r="F53" s="100"/>
      <c r="G53" s="99"/>
      <c r="H53" s="47"/>
      <c r="I53" s="100"/>
    </row>
    <row r="54" spans="1:9" ht="12.75" customHeight="1" x14ac:dyDescent="0.15">
      <c r="A54" s="99"/>
      <c r="B54" s="47"/>
      <c r="C54" s="100"/>
      <c r="D54" s="99"/>
      <c r="E54" s="47"/>
      <c r="F54" s="100"/>
      <c r="G54" s="99"/>
      <c r="H54" s="47"/>
      <c r="I54" s="100"/>
    </row>
    <row r="55" spans="1:9" ht="12.75" customHeight="1" x14ac:dyDescent="0.15">
      <c r="A55" s="99"/>
      <c r="B55" s="47"/>
      <c r="C55" s="100"/>
      <c r="D55" s="99"/>
      <c r="E55" s="47"/>
      <c r="F55" s="100"/>
      <c r="G55" s="99"/>
      <c r="H55" s="47"/>
      <c r="I55" s="100"/>
    </row>
    <row r="56" spans="1:9" ht="12.75" customHeight="1" x14ac:dyDescent="0.15">
      <c r="A56" s="99"/>
      <c r="B56" s="47"/>
      <c r="C56" s="100"/>
      <c r="D56" s="99"/>
      <c r="E56" s="47"/>
      <c r="F56" s="100"/>
      <c r="G56" s="99"/>
      <c r="H56" s="47"/>
      <c r="I56" s="100"/>
    </row>
    <row r="57" spans="1:9" ht="15" thickBot="1" x14ac:dyDescent="0.2">
      <c r="A57" s="99"/>
      <c r="B57" s="47"/>
      <c r="C57" s="100"/>
      <c r="D57" s="99"/>
      <c r="E57" s="47"/>
      <c r="F57" s="100"/>
      <c r="G57" s="99"/>
      <c r="H57" s="47"/>
      <c r="I57" s="100"/>
    </row>
    <row r="58" spans="1:9" ht="17" customHeight="1" thickTop="1" x14ac:dyDescent="0.15">
      <c r="A58" s="116" t="str">
        <f>"x "&amp;'1. 実験内容を入力するシート'!C16</f>
        <v>x 60</v>
      </c>
      <c r="B58" s="107" t="s">
        <v>218</v>
      </c>
      <c r="C58" s="201" t="s">
        <v>246</v>
      </c>
      <c r="D58" s="116" t="str">
        <f>"x "&amp;'1. 実験内容を入力するシート'!C17</f>
        <v>x 44</v>
      </c>
      <c r="E58" s="107" t="s">
        <v>12</v>
      </c>
      <c r="F58" s="201" t="s">
        <v>246</v>
      </c>
      <c r="G58" s="116" t="e">
        <f>"x "&amp;'1. 実験内容を入力するシート'!C18</f>
        <v>#DIV/0!</v>
      </c>
      <c r="H58" s="107" t="s">
        <v>209</v>
      </c>
      <c r="I58" s="201" t="s">
        <v>246</v>
      </c>
    </row>
    <row r="59" spans="1:9" ht="17" customHeight="1" thickBot="1" x14ac:dyDescent="0.2">
      <c r="A59" s="115" t="str">
        <f>"x "&amp;'1. 実験内容を入力するシート'!D16</f>
        <v>x 120</v>
      </c>
      <c r="B59" s="76" t="s">
        <v>219</v>
      </c>
      <c r="C59" s="202" t="s">
        <v>246</v>
      </c>
      <c r="D59" s="115" t="str">
        <f>"x "&amp;'1. 実験内容を入力するシート'!D17</f>
        <v>x 88</v>
      </c>
      <c r="E59" s="76" t="s">
        <v>13</v>
      </c>
      <c r="F59" s="202" t="s">
        <v>246</v>
      </c>
      <c r="G59" s="115" t="e">
        <f>"x "&amp;'1. 実験内容を入力するシート'!D18</f>
        <v>#DIV/0!</v>
      </c>
      <c r="H59" s="76" t="s">
        <v>210</v>
      </c>
      <c r="I59" s="202" t="s">
        <v>246</v>
      </c>
    </row>
    <row r="60" spans="1:9" ht="17" customHeight="1" x14ac:dyDescent="0.15">
      <c r="A60" s="460" t="str">
        <f>'1. 実験内容を入力するシート'!A19</f>
        <v>4</v>
      </c>
      <c r="B60" s="458"/>
      <c r="C60" s="459"/>
      <c r="D60" s="460" t="str">
        <f>'1. 実験内容を入力するシート'!A20</f>
        <v>5</v>
      </c>
      <c r="E60" s="458"/>
      <c r="F60" s="459"/>
      <c r="G60" s="113"/>
      <c r="H60" s="97"/>
      <c r="I60" s="97"/>
    </row>
    <row r="61" spans="1:9" ht="17" customHeight="1" x14ac:dyDescent="0.15">
      <c r="A61" s="99"/>
      <c r="B61" s="47"/>
      <c r="C61" s="100"/>
      <c r="D61" s="99"/>
      <c r="E61" s="47"/>
      <c r="F61" s="100"/>
      <c r="G61" s="185"/>
      <c r="H61" s="111"/>
      <c r="I61" s="47"/>
    </row>
    <row r="62" spans="1:9" x14ac:dyDescent="0.15">
      <c r="A62" s="99"/>
      <c r="B62" s="47"/>
      <c r="C62" s="100"/>
      <c r="D62" s="99"/>
      <c r="E62" s="47"/>
      <c r="F62" s="100"/>
      <c r="G62" s="185"/>
    </row>
    <row r="63" spans="1:9" ht="14" customHeight="1" x14ac:dyDescent="0.15">
      <c r="A63" s="99"/>
      <c r="B63" s="47"/>
      <c r="C63" s="100"/>
      <c r="D63" s="99"/>
      <c r="E63" s="47"/>
      <c r="F63" s="100"/>
      <c r="G63" s="185"/>
    </row>
    <row r="64" spans="1:9" x14ac:dyDescent="0.15">
      <c r="A64" s="99"/>
      <c r="B64" s="47"/>
      <c r="C64" s="100"/>
      <c r="D64" s="99"/>
      <c r="E64" s="47"/>
      <c r="F64" s="100"/>
      <c r="G64" s="185"/>
    </row>
    <row r="65" spans="1:15" ht="12.75" customHeight="1" x14ac:dyDescent="0.15">
      <c r="A65" s="99"/>
      <c r="B65" s="47"/>
      <c r="C65" s="100"/>
      <c r="D65" s="99"/>
      <c r="E65" s="47"/>
      <c r="F65" s="100"/>
      <c r="G65" s="185"/>
    </row>
    <row r="66" spans="1:15" ht="12" customHeight="1" x14ac:dyDescent="0.15">
      <c r="A66" s="99"/>
      <c r="B66" s="47"/>
      <c r="C66" s="100"/>
      <c r="D66" s="99"/>
      <c r="E66" s="47"/>
      <c r="F66" s="100"/>
      <c r="G66" s="99"/>
    </row>
    <row r="67" spans="1:15" x14ac:dyDescent="0.15">
      <c r="A67" s="99"/>
      <c r="B67" s="47"/>
      <c r="C67" s="100"/>
      <c r="D67" s="99"/>
      <c r="E67" s="47"/>
      <c r="F67" s="100"/>
      <c r="G67" s="186"/>
      <c r="H67" s="76"/>
      <c r="I67" s="78"/>
    </row>
    <row r="68" spans="1:15" ht="15" thickBot="1" x14ac:dyDescent="0.2">
      <c r="A68" s="99"/>
      <c r="B68" s="47"/>
      <c r="C68" s="100"/>
      <c r="D68" s="99"/>
      <c r="E68" s="47"/>
      <c r="F68" s="100"/>
      <c r="G68" s="185"/>
      <c r="H68" s="76"/>
      <c r="I68" s="78"/>
    </row>
    <row r="69" spans="1:15" ht="17" customHeight="1" thickTop="1" x14ac:dyDescent="0.15">
      <c r="A69" s="116" t="e">
        <f>"x "&amp;'1. 実験内容を入力するシート'!C19</f>
        <v>#DIV/0!</v>
      </c>
      <c r="B69" s="107" t="s">
        <v>41</v>
      </c>
      <c r="C69" s="201"/>
      <c r="D69" s="116" t="e">
        <f>"x "&amp;'1. 実験内容を入力するシート'!C20</f>
        <v>#DIV/0!</v>
      </c>
      <c r="E69" s="107" t="s">
        <v>41</v>
      </c>
      <c r="F69" s="201" t="s">
        <v>246</v>
      </c>
      <c r="G69" s="185"/>
      <c r="H69" s="111"/>
      <c r="I69" s="47"/>
    </row>
    <row r="70" spans="1:15" ht="15" thickBot="1" x14ac:dyDescent="0.2">
      <c r="A70" s="115" t="e">
        <f>"x "&amp;'1. 実験内容を入力するシート'!D19</f>
        <v>#DIV/0!</v>
      </c>
      <c r="B70" s="76" t="s">
        <v>85</v>
      </c>
      <c r="C70" s="202"/>
      <c r="D70" s="115" t="e">
        <f>"x "&amp;'1. 実験内容を入力するシート'!D20</f>
        <v>#DIV/0!</v>
      </c>
      <c r="E70" s="76" t="s">
        <v>85</v>
      </c>
      <c r="F70" s="202" t="s">
        <v>246</v>
      </c>
      <c r="G70" s="185"/>
    </row>
    <row r="71" spans="1:15" ht="17" customHeight="1" x14ac:dyDescent="0.15">
      <c r="A71" s="460" t="str">
        <f>'1. 実験内容を入力するシート'!A21</f>
        <v>6</v>
      </c>
      <c r="B71" s="458"/>
      <c r="C71" s="459"/>
      <c r="D71" s="460" t="str">
        <f>'1. 実験内容を入力するシート'!A22</f>
        <v>7</v>
      </c>
      <c r="E71" s="458"/>
      <c r="F71" s="459"/>
      <c r="G71" s="460" t="str">
        <f>'1. 実験内容を入力するシート'!A23</f>
        <v>8</v>
      </c>
      <c r="H71" s="458"/>
      <c r="I71" s="459"/>
    </row>
    <row r="72" spans="1:15" ht="17" customHeight="1" x14ac:dyDescent="0.15">
      <c r="A72" s="99"/>
      <c r="B72" s="47"/>
      <c r="C72" s="100"/>
      <c r="D72" s="99"/>
      <c r="E72" s="47"/>
      <c r="F72" s="100"/>
      <c r="G72" s="99"/>
      <c r="H72" s="47"/>
      <c r="I72" s="100"/>
      <c r="K72" s="188" t="s">
        <v>31</v>
      </c>
      <c r="L72" s="189"/>
      <c r="M72" s="189"/>
      <c r="N72" s="189"/>
      <c r="O72" s="190"/>
    </row>
    <row r="73" spans="1:15" ht="17" customHeight="1" x14ac:dyDescent="0.15">
      <c r="A73" s="99"/>
      <c r="B73" s="47"/>
      <c r="C73" s="100"/>
      <c r="D73" s="99"/>
      <c r="E73" s="47"/>
      <c r="F73" s="100"/>
      <c r="G73" s="99"/>
      <c r="H73" s="47"/>
      <c r="I73" s="100"/>
      <c r="K73" s="191" t="s">
        <v>207</v>
      </c>
      <c r="L73" s="187" t="s">
        <v>206</v>
      </c>
      <c r="M73" s="47"/>
      <c r="N73" s="47"/>
      <c r="O73" s="192"/>
    </row>
    <row r="74" spans="1:15" ht="17" customHeight="1" x14ac:dyDescent="0.15">
      <c r="A74" s="99"/>
      <c r="B74" s="47"/>
      <c r="C74" s="100"/>
      <c r="D74" s="99"/>
      <c r="E74" s="47"/>
      <c r="F74" s="100"/>
      <c r="G74" s="99"/>
      <c r="H74" s="47"/>
      <c r="I74" s="100"/>
      <c r="K74" s="191" t="s">
        <v>85</v>
      </c>
      <c r="L74" s="187" t="s">
        <v>32</v>
      </c>
      <c r="M74" s="47"/>
      <c r="N74" s="47"/>
      <c r="O74" s="192"/>
    </row>
    <row r="75" spans="1:15" x14ac:dyDescent="0.15">
      <c r="A75" s="99"/>
      <c r="B75" s="47"/>
      <c r="C75" s="100"/>
      <c r="D75" s="99"/>
      <c r="E75" s="47"/>
      <c r="F75" s="100"/>
      <c r="G75" s="99"/>
      <c r="H75" s="47"/>
      <c r="I75" s="100"/>
      <c r="K75" s="191" t="s">
        <v>27</v>
      </c>
      <c r="L75" s="187" t="s">
        <v>30</v>
      </c>
      <c r="M75" s="47"/>
      <c r="N75" s="47"/>
      <c r="O75" s="192"/>
    </row>
    <row r="76" spans="1:15" x14ac:dyDescent="0.15">
      <c r="A76" s="99"/>
      <c r="B76" s="47"/>
      <c r="C76" s="100"/>
      <c r="D76" s="99"/>
      <c r="E76" s="47"/>
      <c r="F76" s="100"/>
      <c r="G76" s="99"/>
      <c r="H76" s="47"/>
      <c r="I76" s="100"/>
      <c r="K76" s="193" t="s">
        <v>208</v>
      </c>
      <c r="L76" s="194" t="s">
        <v>8</v>
      </c>
      <c r="M76" s="195"/>
      <c r="N76" s="195"/>
      <c r="O76" s="196"/>
    </row>
    <row r="77" spans="1:15" x14ac:dyDescent="0.15">
      <c r="A77" s="99"/>
      <c r="B77" s="47"/>
      <c r="C77" s="100"/>
      <c r="D77" s="99"/>
      <c r="E77" s="47"/>
      <c r="F77" s="100"/>
      <c r="G77" s="99"/>
      <c r="H77" s="47"/>
      <c r="I77" s="100"/>
    </row>
    <row r="78" spans="1:15" x14ac:dyDescent="0.15">
      <c r="A78" s="99"/>
      <c r="B78" s="47"/>
      <c r="C78" s="100"/>
      <c r="D78" s="99"/>
      <c r="E78" s="47"/>
      <c r="F78" s="100"/>
      <c r="G78" s="99"/>
      <c r="H78" s="47"/>
      <c r="I78" s="100"/>
    </row>
    <row r="79" spans="1:15" ht="15" thickBot="1" x14ac:dyDescent="0.2">
      <c r="A79" s="99"/>
      <c r="B79" s="47"/>
      <c r="C79" s="100"/>
      <c r="D79" s="99"/>
      <c r="E79" s="47"/>
      <c r="F79" s="100"/>
      <c r="G79" s="99"/>
      <c r="H79" s="47"/>
      <c r="I79" s="100"/>
    </row>
    <row r="80" spans="1:15" ht="15" thickTop="1" x14ac:dyDescent="0.15">
      <c r="A80" s="116" t="e">
        <f>"x "&amp;'1. 実験内容を入力するシート'!C21</f>
        <v>#DIV/0!</v>
      </c>
      <c r="B80" s="107" t="s">
        <v>218</v>
      </c>
      <c r="C80" s="201" t="s">
        <v>246</v>
      </c>
      <c r="D80" s="116" t="e">
        <f>"x "&amp;'1. 実験内容を入力するシート'!C22</f>
        <v>#DIV/0!</v>
      </c>
      <c r="E80" s="107" t="s">
        <v>12</v>
      </c>
      <c r="F80" s="201"/>
      <c r="G80" s="116" t="e">
        <f>"x "&amp;'1. 実験内容を入力するシート'!C23</f>
        <v>#DIV/0!</v>
      </c>
      <c r="H80" s="107" t="s">
        <v>209</v>
      </c>
      <c r="I80" s="201"/>
    </row>
    <row r="81" spans="1:9" ht="15" thickBot="1" x14ac:dyDescent="0.2">
      <c r="A81" s="115" t="e">
        <f>"x "&amp;'1. 実験内容を入力するシート'!D21</f>
        <v>#DIV/0!</v>
      </c>
      <c r="B81" s="76" t="s">
        <v>219</v>
      </c>
      <c r="C81" s="202" t="s">
        <v>246</v>
      </c>
      <c r="D81" s="115" t="e">
        <f>"x "&amp;'1. 実験内容を入力するシート'!D22</f>
        <v>#DIV/0!</v>
      </c>
      <c r="E81" s="76" t="s">
        <v>13</v>
      </c>
      <c r="F81" s="202"/>
      <c r="G81" s="115" t="e">
        <f>"x "&amp;'1. 実験内容を入力するシート'!D23</f>
        <v>#DIV/0!</v>
      </c>
      <c r="H81" s="76" t="s">
        <v>210</v>
      </c>
      <c r="I81" s="202"/>
    </row>
    <row r="82" spans="1:9" x14ac:dyDescent="0.15">
      <c r="A82" s="457">
        <f>'1. 実験内容を入力するシート'!A24</f>
        <v>9</v>
      </c>
      <c r="B82" s="458"/>
      <c r="C82" s="459"/>
      <c r="D82" s="460" t="s">
        <v>256</v>
      </c>
      <c r="E82" s="458"/>
      <c r="F82" s="459"/>
      <c r="G82" s="460" t="s">
        <v>250</v>
      </c>
      <c r="H82" s="458"/>
      <c r="I82" s="459"/>
    </row>
    <row r="83" spans="1:9" x14ac:dyDescent="0.15">
      <c r="A83" s="99"/>
      <c r="B83" s="47"/>
      <c r="C83" s="100"/>
      <c r="D83" s="99"/>
      <c r="E83" s="47"/>
      <c r="F83" s="100"/>
      <c r="G83" s="99"/>
      <c r="H83" s="47"/>
      <c r="I83" s="100"/>
    </row>
    <row r="84" spans="1:9" ht="17" customHeight="1" x14ac:dyDescent="0.15">
      <c r="A84" s="99"/>
      <c r="B84" s="47"/>
      <c r="C84" s="100"/>
      <c r="D84" s="99"/>
      <c r="E84" s="47"/>
      <c r="F84" s="100"/>
      <c r="G84" s="99"/>
      <c r="H84" s="47"/>
      <c r="I84" s="100"/>
    </row>
    <row r="85" spans="1:9" ht="17" customHeight="1" x14ac:dyDescent="0.15">
      <c r="A85" s="99"/>
      <c r="B85" s="47"/>
      <c r="C85" s="100"/>
      <c r="D85" s="99"/>
      <c r="E85" s="47"/>
      <c r="F85" s="100"/>
      <c r="G85" s="99"/>
      <c r="H85" s="47"/>
      <c r="I85" s="100"/>
    </row>
    <row r="86" spans="1:9" ht="17" customHeight="1" x14ac:dyDescent="0.15">
      <c r="A86" s="99"/>
      <c r="B86" s="47"/>
      <c r="C86" s="100"/>
      <c r="D86" s="99"/>
      <c r="E86" s="47"/>
      <c r="F86" s="100"/>
      <c r="G86" s="99"/>
      <c r="H86" s="47"/>
      <c r="I86" s="100"/>
    </row>
    <row r="87" spans="1:9" ht="17" customHeight="1" x14ac:dyDescent="0.15">
      <c r="A87" s="99"/>
      <c r="B87" s="47"/>
      <c r="C87" s="100"/>
      <c r="D87" s="99"/>
      <c r="E87" s="47"/>
      <c r="F87" s="100"/>
      <c r="G87" s="99"/>
      <c r="H87" s="47"/>
      <c r="I87" s="100"/>
    </row>
    <row r="88" spans="1:9" x14ac:dyDescent="0.15">
      <c r="A88" s="99"/>
      <c r="B88" s="47"/>
      <c r="C88" s="100"/>
      <c r="D88" s="99"/>
      <c r="E88" s="47"/>
      <c r="F88" s="100"/>
      <c r="G88" s="99"/>
      <c r="H88" s="47"/>
      <c r="I88" s="100"/>
    </row>
    <row r="89" spans="1:9" x14ac:dyDescent="0.15">
      <c r="A89" s="99"/>
      <c r="B89" s="47"/>
      <c r="C89" s="100"/>
      <c r="D89" s="99"/>
      <c r="E89" s="47"/>
      <c r="F89" s="100"/>
      <c r="G89" s="99"/>
      <c r="H89" s="47"/>
      <c r="I89" s="100"/>
    </row>
    <row r="90" spans="1:9" ht="15" thickBot="1" x14ac:dyDescent="0.2">
      <c r="A90" s="99"/>
      <c r="B90" s="47"/>
      <c r="C90" s="100"/>
      <c r="D90" s="99"/>
      <c r="E90" s="47"/>
      <c r="F90" s="100"/>
      <c r="G90" s="99"/>
      <c r="H90" s="47"/>
      <c r="I90" s="100"/>
    </row>
    <row r="91" spans="1:9" ht="15.75" customHeight="1" thickTop="1" x14ac:dyDescent="0.15">
      <c r="A91" s="116" t="e">
        <f>"x "&amp;'1. 実験内容を入力するシート'!C24</f>
        <v>#DIV/0!</v>
      </c>
      <c r="B91" s="107" t="s">
        <v>41</v>
      </c>
      <c r="C91" s="201"/>
      <c r="D91" s="116" t="s">
        <v>257</v>
      </c>
      <c r="E91" s="107" t="s">
        <v>41</v>
      </c>
      <c r="F91" s="201" t="s">
        <v>289</v>
      </c>
      <c r="G91" s="116" t="s">
        <v>257</v>
      </c>
      <c r="H91" s="107" t="s">
        <v>12</v>
      </c>
      <c r="I91" s="201" t="s">
        <v>246</v>
      </c>
    </row>
    <row r="92" spans="1:9" ht="15" thickBot="1" x14ac:dyDescent="0.2">
      <c r="A92" s="117" t="e">
        <f>"x "&amp;'1. 実験内容を入力するシート'!D24</f>
        <v>#DIV/0!</v>
      </c>
      <c r="B92" s="114" t="s">
        <v>85</v>
      </c>
      <c r="C92" s="270"/>
      <c r="D92" s="117" t="s">
        <v>258</v>
      </c>
      <c r="E92" s="114" t="s">
        <v>85</v>
      </c>
      <c r="F92" s="270" t="s">
        <v>289</v>
      </c>
      <c r="G92" s="117" t="s">
        <v>258</v>
      </c>
      <c r="H92" s="114" t="s">
        <v>13</v>
      </c>
      <c r="I92" s="270" t="s">
        <v>246</v>
      </c>
    </row>
    <row r="93" spans="1:9" x14ac:dyDescent="0.15">
      <c r="A93" s="99"/>
    </row>
    <row r="94" spans="1:9" x14ac:dyDescent="0.15">
      <c r="A94" s="99"/>
    </row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</sheetData>
  <sheetProtection sheet="1" objects="1" scenarios="1"/>
  <mergeCells count="25">
    <mergeCell ref="P27:P28"/>
    <mergeCell ref="K27:N28"/>
    <mergeCell ref="O27:O28"/>
    <mergeCell ref="K45:N46"/>
    <mergeCell ref="K29:N30"/>
    <mergeCell ref="K41:N42"/>
    <mergeCell ref="K31:N32"/>
    <mergeCell ref="K33:N34"/>
    <mergeCell ref="K35:N36"/>
    <mergeCell ref="K37:N38"/>
    <mergeCell ref="K39:N40"/>
    <mergeCell ref="B3:E3"/>
    <mergeCell ref="A60:C60"/>
    <mergeCell ref="D60:F60"/>
    <mergeCell ref="A49:C49"/>
    <mergeCell ref="D49:F49"/>
    <mergeCell ref="A82:C82"/>
    <mergeCell ref="D82:F82"/>
    <mergeCell ref="K43:N44"/>
    <mergeCell ref="G49:I49"/>
    <mergeCell ref="K47:N48"/>
    <mergeCell ref="A71:C71"/>
    <mergeCell ref="D71:F71"/>
    <mergeCell ref="G71:I71"/>
    <mergeCell ref="G82:I82"/>
  </mergeCells>
  <phoneticPr fontId="4"/>
  <dataValidations count="3">
    <dataValidation type="list" allowBlank="1" showInputMessage="1" showErrorMessage="1" sqref="H21">
      <formula1>"○"</formula1>
    </dataValidation>
    <dataValidation type="list" allowBlank="1" showInputMessage="1" showErrorMessage="1" sqref="B17 E25 E47">
      <formula1>コメント</formula1>
    </dataValidation>
    <dataValidation type="list" allowBlank="1" showInputMessage="1" showErrorMessage="1" sqref="C58:C59 F58:F59 C69:C70 F69:F70 I58:I59 C80:C81 F80:F81 C91:C92 F91:F92 I80:I81 I91:I92">
      <formula1>$K$73:$K$76</formula1>
    </dataValidation>
  </dataValidations>
  <pageMargins left="0.7" right="0.7" top="0.75" bottom="0.75" header="0.51200000000000001" footer="0.51200000000000001"/>
  <pageSetup paperSize="9" scale="90" fitToHeight="2" orientation="portrait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5"/>
  </sheetPr>
  <dimension ref="A1:L112"/>
  <sheetViews>
    <sheetView view="pageBreakPreview" workbookViewId="0">
      <selection activeCell="M45" sqref="M45"/>
    </sheetView>
  </sheetViews>
  <sheetFormatPr baseColWidth="12" defaultColWidth="9" defaultRowHeight="14" x14ac:dyDescent="0.15"/>
  <cols>
    <col min="1" max="1" width="10.6640625" style="1" customWidth="1"/>
    <col min="2" max="2" width="10.33203125" style="1" bestFit="1" customWidth="1"/>
    <col min="3" max="4" width="9.5" style="1" customWidth="1"/>
    <col min="5" max="5" width="9.6640625" style="1" bestFit="1" customWidth="1"/>
    <col min="6" max="8" width="9.1640625" style="1" bestFit="1" customWidth="1"/>
    <col min="9" max="9" width="9" style="1"/>
    <col min="10" max="10" width="9.33203125" style="1" bestFit="1" customWidth="1"/>
    <col min="11" max="12" width="9" style="1"/>
    <col min="13" max="13" width="9.33203125" style="1" bestFit="1" customWidth="1"/>
    <col min="14" max="14" width="8.6640625" style="1" customWidth="1"/>
    <col min="15" max="15" width="9" style="1"/>
    <col min="16" max="16" width="9.33203125" style="1" bestFit="1" customWidth="1"/>
    <col min="17" max="16384" width="9" style="1"/>
  </cols>
  <sheetData>
    <row r="1" spans="1:12" ht="19" x14ac:dyDescent="0.15">
      <c r="A1" s="144" t="str">
        <f>'1. 実験内容を入力するシート'!B1</f>
        <v>ワークショップ用試料の測定</v>
      </c>
      <c r="H1" s="67"/>
      <c r="J1" s="67"/>
    </row>
    <row r="2" spans="1:12" x14ac:dyDescent="0.15">
      <c r="A2" s="48"/>
      <c r="G2" s="215" t="str">
        <f>"実験番号: "&amp;'1. 実験内容を入力するシート'!B6</f>
        <v>実験番号: 1</v>
      </c>
      <c r="H2" s="216"/>
    </row>
    <row r="3" spans="1:12" ht="14.25" customHeight="1" x14ac:dyDescent="0.15">
      <c r="A3" s="483" t="str">
        <f>"備考:"&amp;'1. 実験内容を入力するシート'!B12</f>
        <v>備考:特になし</v>
      </c>
      <c r="B3" s="484"/>
      <c r="C3" s="484"/>
      <c r="D3" s="484"/>
      <c r="E3" s="484"/>
      <c r="F3" s="485"/>
      <c r="G3" s="217" t="str">
        <f>"実験日: "&amp;'1. 実験内容を入力するシート'!B5</f>
        <v>実験日: 2016.9.15</v>
      </c>
      <c r="H3" s="218"/>
    </row>
    <row r="4" spans="1:12" ht="27" customHeight="1" x14ac:dyDescent="0.15">
      <c r="A4" s="486"/>
      <c r="B4" s="487"/>
      <c r="C4" s="487"/>
      <c r="D4" s="487"/>
      <c r="E4" s="487"/>
      <c r="F4" s="488"/>
      <c r="G4" s="489" t="str">
        <f>"実施機関: "&amp;'1. 実験内容を入力するシート'!B7</f>
        <v>実施機関: 食品総合研究所</v>
      </c>
      <c r="H4" s="490"/>
      <c r="I4" s="491"/>
      <c r="J4" s="491"/>
      <c r="L4" s="68"/>
    </row>
    <row r="5" spans="1:12" x14ac:dyDescent="0.15">
      <c r="A5" s="5"/>
      <c r="B5" s="5"/>
      <c r="C5" s="5"/>
      <c r="D5" s="5"/>
      <c r="E5" s="5"/>
      <c r="F5" s="5"/>
      <c r="G5" s="217" t="str">
        <f>"実験者: "&amp;'1. 実験内容を入力するシート'!B8</f>
        <v>実験者: 渡辺　純</v>
      </c>
      <c r="H5" s="218"/>
      <c r="I5" s="5"/>
    </row>
    <row r="6" spans="1:12" x14ac:dyDescent="0.15">
      <c r="A6" s="5"/>
      <c r="B6" s="5"/>
      <c r="C6" s="5"/>
      <c r="D6" s="5"/>
      <c r="E6" s="5"/>
      <c r="F6" s="5"/>
      <c r="G6" s="217" t="str">
        <f>"使用機器: "&amp;'1. 実験内容を入力するシート'!B9</f>
        <v>使用機器: POWERSCAN HT</v>
      </c>
      <c r="H6" s="218"/>
      <c r="I6" s="5"/>
    </row>
    <row r="7" spans="1:12" x14ac:dyDescent="0.15">
      <c r="A7" s="5"/>
      <c r="B7" s="5"/>
      <c r="C7" s="5"/>
      <c r="D7" s="5"/>
      <c r="E7" s="5"/>
      <c r="F7" s="5"/>
      <c r="G7" s="217" t="str">
        <f>"分注: "&amp;'1. 実験内容を入力するシート'!B11</f>
        <v>分注: 手動</v>
      </c>
      <c r="H7" s="218"/>
      <c r="I7" s="5"/>
    </row>
    <row r="8" spans="1:12" ht="15" thickBot="1" x14ac:dyDescent="0.2">
      <c r="A8" s="66" t="s">
        <v>227</v>
      </c>
      <c r="B8" s="5"/>
      <c r="C8" s="5"/>
      <c r="D8" s="5"/>
      <c r="E8" s="5"/>
      <c r="F8" s="5"/>
      <c r="G8" s="5"/>
      <c r="H8" s="5"/>
      <c r="I8" s="5"/>
    </row>
    <row r="9" spans="1:12" ht="15" thickBot="1" x14ac:dyDescent="0.2">
      <c r="A9" s="73" t="s">
        <v>232</v>
      </c>
      <c r="B9" s="469" t="s">
        <v>213</v>
      </c>
      <c r="C9" s="469"/>
      <c r="D9" s="469"/>
      <c r="E9" s="469"/>
      <c r="F9" s="70" t="s">
        <v>215</v>
      </c>
      <c r="G9" s="71" t="s">
        <v>226</v>
      </c>
      <c r="H9" s="72" t="s">
        <v>152</v>
      </c>
      <c r="I9" s="5"/>
    </row>
    <row r="10" spans="1:12" x14ac:dyDescent="0.15">
      <c r="A10" s="62">
        <f>ROUND('1. 実験内容を入力するシート'!D32,2)</f>
        <v>19.98</v>
      </c>
      <c r="B10" s="55">
        <f>'データ処理シート No. 2'!F69</f>
        <v>8.7095974417348998</v>
      </c>
      <c r="C10" s="55">
        <f>'データ処理シート No. 2'!G69</f>
        <v>9.1614906722312952</v>
      </c>
      <c r="D10" s="55">
        <f>'データ処理シート No. 2'!H69</f>
        <v>8.7830704650439486</v>
      </c>
      <c r="E10" s="55">
        <f>'データ処理シート No. 2'!I69</f>
        <v>8.8796675277286852</v>
      </c>
      <c r="F10" s="64">
        <f>AVERAGE(B10:E10)</f>
        <v>8.8834565266847072</v>
      </c>
      <c r="G10" s="56">
        <f>STDEV(B10:E10)</f>
        <v>0.19800815252091394</v>
      </c>
      <c r="H10" s="57">
        <f>G10/F10</f>
        <v>2.228953920426403E-2</v>
      </c>
      <c r="I10" s="5"/>
    </row>
    <row r="11" spans="1:12" x14ac:dyDescent="0.15">
      <c r="A11" s="62">
        <f>ROUND('1. 実験内容を入力するシート'!C32,2)</f>
        <v>39.950000000000003</v>
      </c>
      <c r="B11" s="55">
        <f>'データ処理シート No. 2'!J69</f>
        <v>14.395349257594621</v>
      </c>
      <c r="C11" s="55">
        <f>'データ処理シート No. 2'!K69</f>
        <v>14.167178236071653</v>
      </c>
      <c r="D11" s="55">
        <f>'データ処理シート No. 2'!L69</f>
        <v>14.322457935399026</v>
      </c>
      <c r="E11" s="55">
        <f>'データ処理シート No. 2'!M69</f>
        <v>14.142777252919782</v>
      </c>
      <c r="F11" s="64">
        <f>AVERAGE(B11:E11)</f>
        <v>14.25694067049627</v>
      </c>
      <c r="G11" s="56">
        <f>STDEV(B11:E11)</f>
        <v>0.12184693886112057</v>
      </c>
      <c r="H11" s="57">
        <f>G11/F11</f>
        <v>8.5464996788037553E-3</v>
      </c>
      <c r="I11" s="5"/>
    </row>
    <row r="12" spans="1:12" x14ac:dyDescent="0.15">
      <c r="A12" s="62">
        <f>ROUND('1. 実験内容を入力するシート'!B32,2)</f>
        <v>79.91</v>
      </c>
      <c r="B12" s="55">
        <f>'データ処理シート No. 2'!N69</f>
        <v>22.992632498881459</v>
      </c>
      <c r="C12" s="55">
        <f>'データ処理シート No. 2'!O69</f>
        <v>23.084396229246455</v>
      </c>
      <c r="D12" s="55">
        <f>'データ処理シート No. 2'!P69</f>
        <v>23.518008590022287</v>
      </c>
      <c r="E12" s="55">
        <f>'データ処理シート No. 2'!Q69</f>
        <v>22.395032741722726</v>
      </c>
      <c r="F12" s="64">
        <f>AVERAGE(B12:E12)</f>
        <v>22.997517514968234</v>
      </c>
      <c r="G12" s="56">
        <f>STDEV(B12:E12)</f>
        <v>0.46241058075423958</v>
      </c>
      <c r="H12" s="57">
        <f>G12/F12</f>
        <v>2.0106978088103362E-2</v>
      </c>
      <c r="I12" s="5"/>
    </row>
    <row r="13" spans="1:12" ht="15" thickBot="1" x14ac:dyDescent="0.2">
      <c r="A13" s="63">
        <f>ROUND('1. 実験内容を入力するシート'!A32,2)</f>
        <v>159.81</v>
      </c>
      <c r="B13" s="59">
        <f>'データ処理シート No. 2'!R69</f>
        <v>37.461621236987568</v>
      </c>
      <c r="C13" s="59">
        <f>'データ処理シート No. 2'!S69</f>
        <v>36.206103757330268</v>
      </c>
      <c r="D13" s="59">
        <f>'データ処理シート No. 2'!T69</f>
        <v>38.308513616720134</v>
      </c>
      <c r="E13" s="59">
        <f>'データ処理シート No. 2'!U69</f>
        <v>37.463458946714837</v>
      </c>
      <c r="F13" s="65">
        <f>AVERAGE(B13:E13)</f>
        <v>37.359924389438206</v>
      </c>
      <c r="G13" s="60">
        <f>STDEV(B13:E13)</f>
        <v>0.86644584876864106</v>
      </c>
      <c r="H13" s="61">
        <f>G13/F13</f>
        <v>2.319185231042889E-2</v>
      </c>
      <c r="I13" s="5"/>
    </row>
    <row r="14" spans="1:12" x14ac:dyDescent="0.15">
      <c r="A14" s="5"/>
      <c r="B14" s="5"/>
      <c r="C14" s="5"/>
      <c r="D14" s="5"/>
      <c r="E14" s="5"/>
      <c r="F14" s="5"/>
      <c r="G14" s="5"/>
      <c r="H14" s="5"/>
      <c r="I14" s="5"/>
    </row>
    <row r="15" spans="1:12" x14ac:dyDescent="0.15">
      <c r="A15" s="197" t="s">
        <v>33</v>
      </c>
      <c r="C15" s="5"/>
      <c r="D15" s="5"/>
      <c r="E15" s="5"/>
      <c r="F15" s="5"/>
      <c r="G15" s="5"/>
      <c r="H15" s="5"/>
      <c r="I15" s="5"/>
    </row>
    <row r="16" spans="1:12" x14ac:dyDescent="0.15">
      <c r="A16" s="203" t="s">
        <v>34</v>
      </c>
      <c r="B16" s="205" t="str">
        <f>"："&amp;'3. データを確認するシート'!B17</f>
        <v>：OK</v>
      </c>
      <c r="C16" s="139"/>
      <c r="D16" s="5"/>
      <c r="E16" s="5"/>
      <c r="F16" s="5"/>
      <c r="G16" s="5"/>
      <c r="H16" s="5"/>
      <c r="I16" s="5"/>
    </row>
    <row r="17" spans="1:10" x14ac:dyDescent="0.15">
      <c r="A17" s="204" t="s">
        <v>35</v>
      </c>
      <c r="B17" s="492" t="str">
        <f>"："&amp;'3. データを確認するシート'!E25</f>
        <v>：OK</v>
      </c>
      <c r="C17" s="492"/>
      <c r="D17" s="492"/>
      <c r="E17" s="492"/>
      <c r="F17" s="5"/>
      <c r="G17" s="5"/>
      <c r="H17" s="5"/>
      <c r="I17" s="5"/>
    </row>
    <row r="18" spans="1:10" x14ac:dyDescent="0.15">
      <c r="B18" s="492"/>
      <c r="C18" s="492"/>
      <c r="D18" s="492"/>
      <c r="E18" s="492"/>
    </row>
    <row r="19" spans="1:10" x14ac:dyDescent="0.15">
      <c r="A19" s="69"/>
      <c r="B19" s="492"/>
      <c r="C19" s="492"/>
      <c r="D19" s="492"/>
      <c r="E19" s="492"/>
    </row>
    <row r="20" spans="1:10" x14ac:dyDescent="0.15">
      <c r="B20" s="492"/>
      <c r="C20" s="492"/>
      <c r="D20" s="492"/>
      <c r="E20" s="492"/>
    </row>
    <row r="22" spans="1:10" x14ac:dyDescent="0.15">
      <c r="A22" s="204" t="s">
        <v>236</v>
      </c>
      <c r="B22" s="492" t="str">
        <f>"："&amp;'3. データを確認するシート'!E47</f>
        <v>：OK</v>
      </c>
      <c r="C22" s="492"/>
      <c r="D22" s="492"/>
      <c r="E22" s="492"/>
    </row>
    <row r="23" spans="1:10" x14ac:dyDescent="0.15">
      <c r="B23" s="492"/>
      <c r="C23" s="492"/>
      <c r="D23" s="492"/>
      <c r="E23" s="492"/>
    </row>
    <row r="24" spans="1:10" x14ac:dyDescent="0.15">
      <c r="B24" s="492"/>
      <c r="C24" s="492"/>
      <c r="D24" s="492"/>
      <c r="E24" s="492"/>
    </row>
    <row r="25" spans="1:10" x14ac:dyDescent="0.15">
      <c r="B25" s="492"/>
      <c r="C25" s="492"/>
      <c r="D25" s="492"/>
      <c r="E25" s="492"/>
    </row>
    <row r="26" spans="1:10" x14ac:dyDescent="0.15">
      <c r="G26" s="204" t="s">
        <v>220</v>
      </c>
    </row>
    <row r="27" spans="1:10" ht="15" thickBot="1" x14ac:dyDescent="0.2">
      <c r="A27" s="48" t="s">
        <v>39</v>
      </c>
    </row>
    <row r="28" spans="1:10" ht="17" customHeight="1" x14ac:dyDescent="0.15">
      <c r="A28" s="472" t="s">
        <v>231</v>
      </c>
      <c r="B28" s="495"/>
      <c r="C28" s="495"/>
      <c r="D28" s="496"/>
      <c r="E28" s="476" t="s">
        <v>243</v>
      </c>
      <c r="F28" s="470" t="s">
        <v>295</v>
      </c>
      <c r="G28" s="493" t="s">
        <v>78</v>
      </c>
      <c r="H28" s="478" t="s">
        <v>93</v>
      </c>
      <c r="I28" s="568"/>
    </row>
    <row r="29" spans="1:10" ht="28" thickBot="1" x14ac:dyDescent="0.2">
      <c r="A29" s="497"/>
      <c r="B29" s="498"/>
      <c r="C29" s="498"/>
      <c r="D29" s="499"/>
      <c r="E29" s="477"/>
      <c r="F29" s="471"/>
      <c r="G29" s="494"/>
      <c r="H29" s="479"/>
      <c r="I29" s="569" t="s">
        <v>301</v>
      </c>
      <c r="J29" s="47"/>
    </row>
    <row r="30" spans="1:10" ht="18" customHeight="1" x14ac:dyDescent="0.15">
      <c r="A30" s="482" t="str">
        <f>'1. 実験内容を入力するシート'!A16</f>
        <v>キュウリ</v>
      </c>
      <c r="B30" s="462"/>
      <c r="C30" s="462"/>
      <c r="D30" s="463"/>
      <c r="E30" s="132">
        <f>'1. 実験内容を入力するシート'!C16</f>
        <v>60</v>
      </c>
      <c r="F30" s="133" t="str">
        <f>IF(AND(OR('データ処理シート No. 3'!J27="OK",'データ処理シート No. 3'!J28="OK"),'データ処理シート No. 3'!L27="OK"),"OK","NG")</f>
        <v>OK</v>
      </c>
      <c r="G30" s="136">
        <f>IF(F30="OK",AVERAGE('データ処理シート No. 3'!H27:H28),"------")</f>
        <v>3899.3388989897567</v>
      </c>
      <c r="H30" s="138">
        <f>IF(F30="OK",'データ処理シート No. 3'!I27,"------")</f>
        <v>3.7151143041428386E-2</v>
      </c>
      <c r="I30" s="480">
        <f>'データ処理シート No. 3'!Q27</f>
        <v>3889.3772379167763</v>
      </c>
    </row>
    <row r="31" spans="1:10" ht="18" customHeight="1" thickBot="1" x14ac:dyDescent="0.2">
      <c r="A31" s="464"/>
      <c r="B31" s="465"/>
      <c r="C31" s="465"/>
      <c r="D31" s="466"/>
      <c r="E31" s="134">
        <f>'1. 実験内容を入力するシート'!D16</f>
        <v>120</v>
      </c>
      <c r="F31" s="198" t="str">
        <f>IF(AND(OR('データ処理シート No. 3'!J29="OK",'データ処理シート No. 3'!J30="OK"),'データ処理シート No. 3'!L29="OK"),"OK","NG")</f>
        <v>OK</v>
      </c>
      <c r="G31" s="199">
        <f>IF(F31="OK",AVERAGE('データ処理シート No. 3'!H29:H30),"------")</f>
        <v>3877.3696646018711</v>
      </c>
      <c r="H31" s="200">
        <f>IF(F31="OK",'データ処理シート No. 3'!I29,"------")</f>
        <v>7.2866969780577842E-2</v>
      </c>
      <c r="I31" s="481"/>
    </row>
    <row r="32" spans="1:10" ht="18" customHeight="1" x14ac:dyDescent="0.15">
      <c r="A32" s="482" t="str">
        <f>'1. 実験内容を入力するシート'!A17</f>
        <v>レタス</v>
      </c>
      <c r="B32" s="462"/>
      <c r="C32" s="462"/>
      <c r="D32" s="463"/>
      <c r="E32" s="269">
        <f>'1. 実験内容を入力するシート'!C17</f>
        <v>44</v>
      </c>
      <c r="F32" s="131" t="str">
        <f>IF(AND(OR('データ処理シート No. 3'!J32="OK",'データ処理シート No. 3'!J33="OK"),'データ処理シート No. 3'!L32="OK"),"OK","NG")</f>
        <v>OK</v>
      </c>
      <c r="G32" s="135">
        <f>IF(F32="OK",AVERAGE('データ処理シート No. 3'!H32:H33),"------")</f>
        <v>3019.9401387506009</v>
      </c>
      <c r="H32" s="137">
        <f>IF(F32="OK",'データ処理シート No. 3'!I32,"------")</f>
        <v>3.6609494007322899E-2</v>
      </c>
      <c r="I32" s="480">
        <f>'データ処理シート No. 3'!Q32</f>
        <v>3233.5748321478136</v>
      </c>
    </row>
    <row r="33" spans="1:11" ht="18" customHeight="1" thickBot="1" x14ac:dyDescent="0.2">
      <c r="A33" s="464"/>
      <c r="B33" s="465"/>
      <c r="C33" s="465"/>
      <c r="D33" s="466"/>
      <c r="E33" s="134">
        <f>'1. 実験内容を入力するシート'!D17</f>
        <v>88</v>
      </c>
      <c r="F33" s="198" t="str">
        <f>IF(AND(OR('データ処理シート No. 3'!J34="OK",'データ処理シート No. 3'!J35="OK"),'データ処理シート No. 3'!L34="OK"),"OK","NG")</f>
        <v>OK</v>
      </c>
      <c r="G33" s="199">
        <f>IF(F33="OK",AVERAGE('データ処理シート No. 3'!H34:H35),"------")</f>
        <v>3416.0660006776789</v>
      </c>
      <c r="H33" s="200">
        <f>IF(F33="OK",'データ処理シート No. 3'!I34,"------")</f>
        <v>2.1299664392187473E-2</v>
      </c>
      <c r="I33" s="481"/>
    </row>
    <row r="34" spans="1:11" ht="18" customHeight="1" x14ac:dyDescent="0.15">
      <c r="A34" s="482" t="str">
        <f>'1. 実験内容を入力するシート'!A18</f>
        <v>3</v>
      </c>
      <c r="B34" s="462"/>
      <c r="C34" s="462"/>
      <c r="D34" s="463"/>
      <c r="E34" s="132" t="e">
        <f>'1. 実験内容を入力するシート'!C18</f>
        <v>#DIV/0!</v>
      </c>
      <c r="F34" s="133" t="str">
        <f>IF(AND(OR('データ処理シート No. 3'!J37="OK",'データ処理シート No. 3'!J38="OK"),'データ処理シート No. 3'!L37="OK"),"OK","NG")</f>
        <v>NG</v>
      </c>
      <c r="G34" s="136" t="str">
        <f>IF(F34="OK",AVERAGE('データ処理シート No. 3'!H37:H38),"------")</f>
        <v>------</v>
      </c>
      <c r="H34" s="138" t="str">
        <f>IF(F34="OK",'データ処理シート No. 3'!I37,"------")</f>
        <v>------</v>
      </c>
      <c r="I34" s="480" t="e">
        <f>'データ処理シート No. 3'!Q37</f>
        <v>#DIV/0!</v>
      </c>
    </row>
    <row r="35" spans="1:11" ht="18" customHeight="1" thickBot="1" x14ac:dyDescent="0.2">
      <c r="A35" s="464"/>
      <c r="B35" s="465"/>
      <c r="C35" s="465"/>
      <c r="D35" s="466"/>
      <c r="E35" s="134" t="e">
        <f>'1. 実験内容を入力するシート'!D18</f>
        <v>#DIV/0!</v>
      </c>
      <c r="F35" s="198" t="str">
        <f>IF(AND(OR('データ処理シート No. 3'!J39="OK",'データ処理シート No. 3'!J40="OK"),'データ処理シート No. 3'!L39="OK"),"OK","NG")</f>
        <v>NG</v>
      </c>
      <c r="G35" s="199" t="str">
        <f>IF(F35="OK",AVERAGE('データ処理シート No. 3'!H39:H40),"------")</f>
        <v>------</v>
      </c>
      <c r="H35" s="200" t="str">
        <f>IF(F35="OK",'データ処理シート No. 3'!I39,"------")</f>
        <v>------</v>
      </c>
      <c r="I35" s="481"/>
    </row>
    <row r="36" spans="1:11" ht="18" customHeight="1" x14ac:dyDescent="0.15">
      <c r="A36" s="482" t="str">
        <f>'1. 実験内容を入力するシート'!A19</f>
        <v>4</v>
      </c>
      <c r="B36" s="462"/>
      <c r="C36" s="462"/>
      <c r="D36" s="463"/>
      <c r="E36" s="269" t="e">
        <f>'1. 実験内容を入力するシート'!C19</f>
        <v>#DIV/0!</v>
      </c>
      <c r="F36" s="131" t="str">
        <f>IF(AND(OR('データ処理シート No. 3'!J42="OK",'データ処理シート No. 3'!J43="OK"),'データ処理シート No. 3'!L42="OK"),"OK","NG")</f>
        <v>NG</v>
      </c>
      <c r="G36" s="135" t="str">
        <f>IF(F36="OK",AVERAGE('データ処理シート No. 3'!H42:H43),"------")</f>
        <v>------</v>
      </c>
      <c r="H36" s="137" t="str">
        <f>IF(F36="OK",'データ処理シート No. 3'!I42,"------")</f>
        <v>------</v>
      </c>
      <c r="I36" s="480" t="e">
        <f>'データ処理シート No. 3'!Q42</f>
        <v>#DIV/0!</v>
      </c>
    </row>
    <row r="37" spans="1:11" ht="18" customHeight="1" thickBot="1" x14ac:dyDescent="0.2">
      <c r="A37" s="464"/>
      <c r="B37" s="465"/>
      <c r="C37" s="465"/>
      <c r="D37" s="466"/>
      <c r="E37" s="134" t="e">
        <f>'1. 実験内容を入力するシート'!D19</f>
        <v>#DIV/0!</v>
      </c>
      <c r="F37" s="198" t="str">
        <f>IF(AND(OR('データ処理シート No. 3'!J44="OK",'データ処理シート No. 3'!J45="OK"),'データ処理シート No. 3'!L44="OK"),"OK","NG")</f>
        <v>NG</v>
      </c>
      <c r="G37" s="199" t="str">
        <f>IF(F37="OK",AVERAGE('データ処理シート No. 3'!H44:H45),"------")</f>
        <v>------</v>
      </c>
      <c r="H37" s="200" t="str">
        <f>IF(F37="OK",'データ処理シート No. 3'!I44,"------")</f>
        <v>------</v>
      </c>
      <c r="I37" s="481"/>
    </row>
    <row r="38" spans="1:11" ht="18" customHeight="1" x14ac:dyDescent="0.15">
      <c r="A38" s="482" t="str">
        <f>'1. 実験内容を入力するシート'!A20</f>
        <v>5</v>
      </c>
      <c r="B38" s="462"/>
      <c r="C38" s="462"/>
      <c r="D38" s="463"/>
      <c r="E38" s="132" t="e">
        <f>'1. 実験内容を入力するシート'!C20</f>
        <v>#DIV/0!</v>
      </c>
      <c r="F38" s="133" t="str">
        <f>IF(AND(OR('データ処理シート No. 3'!J47="OK",'データ処理シート No. 3'!J48="OK"),'データ処理シート No. 3'!L47="OK"),"OK","NG")</f>
        <v>NG</v>
      </c>
      <c r="G38" s="136" t="str">
        <f>IF(F38="OK",AVERAGE('データ処理シート No. 3'!H47:H48),"------")</f>
        <v>------</v>
      </c>
      <c r="H38" s="138" t="str">
        <f>IF(F38="OK",'データ処理シート No. 3'!I47,"------")</f>
        <v>------</v>
      </c>
      <c r="I38" s="480" t="e">
        <f>'データ処理シート No. 3'!Q47</f>
        <v>#DIV/0!</v>
      </c>
    </row>
    <row r="39" spans="1:11" ht="18" customHeight="1" thickBot="1" x14ac:dyDescent="0.2">
      <c r="A39" s="464"/>
      <c r="B39" s="465"/>
      <c r="C39" s="465"/>
      <c r="D39" s="466"/>
      <c r="E39" s="134" t="e">
        <f>'1. 実験内容を入力するシート'!D20</f>
        <v>#DIV/0!</v>
      </c>
      <c r="F39" s="198" t="str">
        <f>IF(AND(OR('データ処理シート No. 3'!J49="OK",'データ処理シート No. 3'!J50="OK"),'データ処理シート No. 3'!L49="OK"),"OK","NG")</f>
        <v>NG</v>
      </c>
      <c r="G39" s="199" t="str">
        <f>IF(F39="OK",AVERAGE('データ処理シート No. 3'!H49:H50),"------")</f>
        <v>------</v>
      </c>
      <c r="H39" s="200" t="str">
        <f>IF(F39="OK",'データ処理シート No. 3'!I49,"------")</f>
        <v>------</v>
      </c>
      <c r="I39" s="481"/>
    </row>
    <row r="40" spans="1:11" ht="18" customHeight="1" x14ac:dyDescent="0.15">
      <c r="A40" s="482" t="str">
        <f>'1. 実験内容を入力するシート'!A21</f>
        <v>6</v>
      </c>
      <c r="B40" s="462"/>
      <c r="C40" s="462"/>
      <c r="D40" s="463"/>
      <c r="E40" s="269" t="e">
        <f>'1. 実験内容を入力するシート'!C21</f>
        <v>#DIV/0!</v>
      </c>
      <c r="F40" s="131" t="str">
        <f>IF(AND(OR('データ処理シート No. 3'!J52="OK",'データ処理シート No. 3'!J53="OK"),'データ処理シート No. 3'!L52="OK"),"OK","NG")</f>
        <v>NG</v>
      </c>
      <c r="G40" s="135" t="str">
        <f>IF(F40="OK",AVERAGE('データ処理シート No. 3'!H52:H53),"------")</f>
        <v>------</v>
      </c>
      <c r="H40" s="137" t="str">
        <f>IF(F40="OK",'データ処理シート No. 3'!I52,"------")</f>
        <v>------</v>
      </c>
      <c r="I40" s="480" t="e">
        <f>'データ処理シート No. 3'!Q52</f>
        <v>#DIV/0!</v>
      </c>
    </row>
    <row r="41" spans="1:11" ht="18" customHeight="1" thickBot="1" x14ac:dyDescent="0.2">
      <c r="A41" s="464"/>
      <c r="B41" s="465"/>
      <c r="C41" s="465"/>
      <c r="D41" s="466"/>
      <c r="E41" s="134" t="e">
        <f>'1. 実験内容を入力するシート'!D21</f>
        <v>#DIV/0!</v>
      </c>
      <c r="F41" s="198" t="str">
        <f>IF(AND(OR('データ処理シート No. 3'!J54="OK",'データ処理シート No. 3'!J55="OK"),'データ処理シート No. 3'!L54="OK"),"OK","NG")</f>
        <v>NG</v>
      </c>
      <c r="G41" s="199" t="str">
        <f>IF(F41="OK",AVERAGE('データ処理シート No. 3'!H54:H55),"------")</f>
        <v>------</v>
      </c>
      <c r="H41" s="200" t="str">
        <f>IF(F41="OK",'データ処理シート No. 3'!I54,"------")</f>
        <v>------</v>
      </c>
      <c r="I41" s="481"/>
    </row>
    <row r="42" spans="1:11" ht="18" customHeight="1" x14ac:dyDescent="0.15">
      <c r="A42" s="482" t="str">
        <f>'1. 実験内容を入力するシート'!A22</f>
        <v>7</v>
      </c>
      <c r="B42" s="462"/>
      <c r="C42" s="462"/>
      <c r="D42" s="463"/>
      <c r="E42" s="132" t="e">
        <f>'1. 実験内容を入力するシート'!C22</f>
        <v>#DIV/0!</v>
      </c>
      <c r="F42" s="133" t="str">
        <f>IF(AND(OR('データ処理シート No. 3'!J57="OK",'データ処理シート No. 3'!J58="OK"),'データ処理シート No. 3'!L57="OK"),"OK","NG")</f>
        <v>NG</v>
      </c>
      <c r="G42" s="136" t="str">
        <f>IF(F42="OK",AVERAGE('データ処理シート No. 3'!H57:H58),"------")</f>
        <v>------</v>
      </c>
      <c r="H42" s="138" t="str">
        <f>IF(F42="OK",'データ処理シート No. 3'!I57,"------")</f>
        <v>------</v>
      </c>
      <c r="I42" s="480" t="e">
        <f>'データ処理シート No. 3'!Q57</f>
        <v>#DIV/0!</v>
      </c>
    </row>
    <row r="43" spans="1:11" ht="18" customHeight="1" thickBot="1" x14ac:dyDescent="0.2">
      <c r="A43" s="464"/>
      <c r="B43" s="465"/>
      <c r="C43" s="465"/>
      <c r="D43" s="466"/>
      <c r="E43" s="134" t="e">
        <f>'1. 実験内容を入力するシート'!D22</f>
        <v>#DIV/0!</v>
      </c>
      <c r="F43" s="198" t="str">
        <f>IF(AND(OR('データ処理シート No. 3'!J59="OK",'データ処理シート No. 3'!J60="OK"),'データ処理シート No. 3'!L59="OK"),"OK","NG")</f>
        <v>NG</v>
      </c>
      <c r="G43" s="199" t="str">
        <f>IF(F43="OK",AVERAGE('データ処理シート No. 3'!H59:H60),"------")</f>
        <v>------</v>
      </c>
      <c r="H43" s="200" t="str">
        <f>IF(F43="OK",'データ処理シート No. 3'!I59,"------")</f>
        <v>------</v>
      </c>
      <c r="I43" s="481"/>
    </row>
    <row r="44" spans="1:11" ht="18" customHeight="1" x14ac:dyDescent="0.15">
      <c r="A44" s="482" t="str">
        <f>'1. 実験内容を入力するシート'!A23</f>
        <v>8</v>
      </c>
      <c r="B44" s="462"/>
      <c r="C44" s="462"/>
      <c r="D44" s="463"/>
      <c r="E44" s="269" t="e">
        <f>'1. 実験内容を入力するシート'!C23</f>
        <v>#DIV/0!</v>
      </c>
      <c r="F44" s="131" t="str">
        <f>IF(AND(OR('データ処理シート No. 3'!J62="OK",'データ処理シート No. 3'!J63="OK"),'データ処理シート No. 3'!L62="OK"),"OK","NG")</f>
        <v>NG</v>
      </c>
      <c r="G44" s="135" t="str">
        <f>IF(F44="OK",AVERAGE('データ処理シート No. 3'!H62:H63),"------")</f>
        <v>------</v>
      </c>
      <c r="H44" s="137" t="str">
        <f>IF(F44="OK",'データ処理シート No. 3'!I62,"------")</f>
        <v>------</v>
      </c>
      <c r="I44" s="480" t="e">
        <f>'データ処理シート No. 3'!Q62</f>
        <v>#DIV/0!</v>
      </c>
    </row>
    <row r="45" spans="1:11" ht="18" customHeight="1" thickBot="1" x14ac:dyDescent="0.2">
      <c r="A45" s="464"/>
      <c r="B45" s="465"/>
      <c r="C45" s="465"/>
      <c r="D45" s="466"/>
      <c r="E45" s="134" t="e">
        <f>'1. 実験内容を入力するシート'!D23</f>
        <v>#DIV/0!</v>
      </c>
      <c r="F45" s="198" t="str">
        <f>IF(AND(OR('データ処理シート No. 3'!J64="OK",'データ処理シート No. 3'!J65="OK"),'データ処理シート No. 3'!L64="OK"),"OK","NG")</f>
        <v>NG</v>
      </c>
      <c r="G45" s="199" t="str">
        <f>IF(F45="OK",AVERAGE('データ処理シート No. 3'!H64:H65),"------")</f>
        <v>------</v>
      </c>
      <c r="H45" s="200" t="str">
        <f>IF(F45="OK",'データ処理シート No. 3'!I64,"------")</f>
        <v>------</v>
      </c>
      <c r="I45" s="481"/>
    </row>
    <row r="46" spans="1:11" ht="18" customHeight="1" x14ac:dyDescent="0.15">
      <c r="A46" s="482">
        <f>'1. 実験内容を入力するシート'!A24</f>
        <v>9</v>
      </c>
      <c r="B46" s="462"/>
      <c r="C46" s="462"/>
      <c r="D46" s="463"/>
      <c r="E46" s="132" t="e">
        <f>'1. 実験内容を入力するシート'!C24</f>
        <v>#DIV/0!</v>
      </c>
      <c r="F46" s="133" t="str">
        <f>IF(AND(OR('データ処理シート No. 3'!J67="OK",'データ処理シート No. 3'!J68="OK"),'データ処理シート No. 3'!L67="OK"),"OK","NG")</f>
        <v>NG</v>
      </c>
      <c r="G46" s="136" t="str">
        <f>IF(F46="OK",AVERAGE('データ処理シート No. 3'!H67:H68),"------")</f>
        <v>------</v>
      </c>
      <c r="H46" s="138" t="str">
        <f>IF(F46="OK",'データ処理シート No. 3'!I67,"------")</f>
        <v>------</v>
      </c>
      <c r="I46" s="480" t="e">
        <f>'データ処理シート No. 3'!Q67</f>
        <v>#DIV/0!</v>
      </c>
    </row>
    <row r="47" spans="1:11" ht="18" customHeight="1" thickBot="1" x14ac:dyDescent="0.2">
      <c r="A47" s="464"/>
      <c r="B47" s="465"/>
      <c r="C47" s="465"/>
      <c r="D47" s="466"/>
      <c r="E47" s="134" t="e">
        <f>'1. 実験内容を入力するシート'!D24</f>
        <v>#DIV/0!</v>
      </c>
      <c r="F47" s="198" t="str">
        <f>IF(AND(OR('データ処理シート No. 3'!J69="OK",'データ処理シート No. 3'!J70="OK"),'データ処理シート No. 3'!L69="OK"),"OK","NG")</f>
        <v>NG</v>
      </c>
      <c r="G47" s="199" t="str">
        <f>IF(F47="OK",AVERAGE('データ処理シート No. 3'!H69:H70),"------")</f>
        <v>------</v>
      </c>
      <c r="H47" s="200" t="str">
        <f>IF(F47="OK",'データ処理シート No. 3'!I69,"------")</f>
        <v>------</v>
      </c>
      <c r="I47" s="481"/>
    </row>
    <row r="48" spans="1:11" ht="18" customHeight="1" thickBot="1" x14ac:dyDescent="0.2">
      <c r="A48" s="375"/>
      <c r="B48" s="375"/>
      <c r="C48" s="375"/>
      <c r="D48" s="375"/>
      <c r="E48" s="177"/>
      <c r="F48" s="336"/>
      <c r="G48" s="374"/>
      <c r="H48" s="376"/>
      <c r="I48" s="377"/>
      <c r="J48" s="378"/>
      <c r="K48" s="379"/>
    </row>
    <row r="49" spans="1:11" ht="18" customHeight="1" thickTop="1" thickBot="1" x14ac:dyDescent="0.2">
      <c r="A49" s="375"/>
      <c r="B49" s="375"/>
      <c r="C49" s="375"/>
      <c r="D49" s="375"/>
      <c r="E49" s="380" t="s">
        <v>267</v>
      </c>
      <c r="F49" s="381" t="s">
        <v>261</v>
      </c>
      <c r="G49" s="374"/>
      <c r="I49" s="344"/>
      <c r="K49" s="382" t="s">
        <v>268</v>
      </c>
    </row>
    <row r="50" spans="1:11" ht="18" customHeight="1" thickTop="1" thickBot="1" x14ac:dyDescent="0.2">
      <c r="A50" s="503" t="s">
        <v>256</v>
      </c>
      <c r="B50" s="504"/>
      <c r="C50" s="504"/>
      <c r="D50" s="504"/>
      <c r="E50" s="383">
        <v>40</v>
      </c>
      <c r="F50" s="384">
        <f>'データ処理シート No. 2'!BF68</f>
        <v>21.088417994188951</v>
      </c>
      <c r="G50" s="374"/>
      <c r="I50" s="377"/>
      <c r="J50" s="378"/>
      <c r="K50" s="385" t="str">
        <f>IF(OR('3. データを確認するシート'!G20="NG",'データ処理シート No. 3'!C82="NG",'データ処理シート No. 3'!C84="NG"),"NG","OK")</f>
        <v>OK</v>
      </c>
    </row>
    <row r="51" spans="1:11" ht="18" customHeight="1" thickTop="1" x14ac:dyDescent="0.15">
      <c r="A51" s="504"/>
      <c r="B51" s="504"/>
      <c r="C51" s="504"/>
      <c r="D51" s="504"/>
      <c r="E51" s="383">
        <v>80</v>
      </c>
      <c r="F51" s="384">
        <f>'データ処理シート No. 2'!BG68</f>
        <v>20.273264549734542</v>
      </c>
      <c r="G51" s="374"/>
      <c r="I51" s="379"/>
      <c r="J51" s="378"/>
      <c r="K51" s="379"/>
    </row>
    <row r="52" spans="1:11" ht="28.25" customHeight="1" x14ac:dyDescent="0.15">
      <c r="A52" s="375"/>
      <c r="B52" s="375"/>
      <c r="C52" s="375"/>
      <c r="D52" s="375"/>
      <c r="E52" s="411" t="s">
        <v>243</v>
      </c>
      <c r="F52" s="386" t="s">
        <v>269</v>
      </c>
      <c r="G52" s="387" t="s">
        <v>270</v>
      </c>
      <c r="H52" s="388" t="s">
        <v>54</v>
      </c>
      <c r="I52" s="416" t="s">
        <v>302</v>
      </c>
      <c r="J52" s="378"/>
      <c r="K52" s="379"/>
    </row>
    <row r="53" spans="1:11" ht="18" customHeight="1" x14ac:dyDescent="0.15">
      <c r="A53" s="503" t="s">
        <v>250</v>
      </c>
      <c r="B53" s="504"/>
      <c r="C53" s="504"/>
      <c r="D53" s="504"/>
      <c r="E53" s="383">
        <v>40</v>
      </c>
      <c r="F53" s="389" t="str">
        <f>'データ処理シート No. 3'!J77</f>
        <v>OK</v>
      </c>
      <c r="G53" s="384">
        <f>IF(F53="OK",'データ処理シート No. 3'!H77,"------")</f>
        <v>3217.4796747799496</v>
      </c>
      <c r="H53" s="384">
        <f>'データ処理シート No. 2'!BH69</f>
        <v>23.179988702245925</v>
      </c>
      <c r="I53" s="390">
        <f>'データ処理シート No. 3'!N77</f>
        <v>2876.7878833483046</v>
      </c>
      <c r="J53" s="378"/>
      <c r="K53" s="379"/>
    </row>
    <row r="54" spans="1:11" ht="18" customHeight="1" x14ac:dyDescent="0.15">
      <c r="A54" s="504"/>
      <c r="B54" s="504"/>
      <c r="C54" s="504"/>
      <c r="D54" s="504"/>
      <c r="E54" s="383">
        <v>80</v>
      </c>
      <c r="F54" s="389" t="str">
        <f>'データ処理シート No. 3'!J78</f>
        <v>OK</v>
      </c>
      <c r="G54" s="384">
        <f>IF(F54="OK",'データ処理シート No. 3'!H78,"------")</f>
        <v>2599.1639029826656</v>
      </c>
      <c r="H54" s="384">
        <f>'データ処理シート No. 2'!BI69</f>
        <v>12.392828206820649</v>
      </c>
      <c r="I54" s="390"/>
      <c r="J54" s="378"/>
      <c r="K54" s="379"/>
    </row>
    <row r="55" spans="1:11" ht="22" x14ac:dyDescent="0.15">
      <c r="A55" s="95" t="s">
        <v>221</v>
      </c>
    </row>
    <row r="56" spans="1:11" ht="15" thickBot="1" x14ac:dyDescent="0.2">
      <c r="A56" s="5"/>
    </row>
    <row r="57" spans="1:11" x14ac:dyDescent="0.15">
      <c r="A57" s="96" t="s">
        <v>21</v>
      </c>
      <c r="B57" s="97"/>
      <c r="C57" s="98"/>
      <c r="D57" s="113" t="str">
        <f>"Trolox "&amp;ROUND('1. 実験内容を入力するシート'!D32,2)&amp;" uM"</f>
        <v>Trolox 19.98 uM</v>
      </c>
      <c r="E57" s="97"/>
      <c r="F57" s="98"/>
      <c r="G57" s="113" t="str">
        <f>"Trolox "&amp;ROUND('1. 実験内容を入力するシート'!C32,2)&amp;" uM"</f>
        <v>Trolox 39.95 uM</v>
      </c>
      <c r="H57" s="97"/>
      <c r="I57" s="98"/>
    </row>
    <row r="58" spans="1:11" x14ac:dyDescent="0.15">
      <c r="A58" s="99"/>
      <c r="B58" s="47"/>
      <c r="C58" s="100"/>
      <c r="D58" s="99"/>
      <c r="E58" s="47"/>
      <c r="F58" s="100"/>
      <c r="G58" s="99"/>
      <c r="H58" s="47"/>
      <c r="I58" s="100"/>
    </row>
    <row r="59" spans="1:11" x14ac:dyDescent="0.15">
      <c r="A59" s="99"/>
      <c r="B59" s="47"/>
      <c r="C59" s="100"/>
      <c r="D59" s="99"/>
      <c r="E59" s="47"/>
      <c r="F59" s="100"/>
      <c r="G59" s="99"/>
      <c r="H59" s="47"/>
      <c r="I59" s="100"/>
    </row>
    <row r="60" spans="1:11" x14ac:dyDescent="0.15">
      <c r="A60" s="99"/>
      <c r="B60" s="47"/>
      <c r="C60" s="100"/>
      <c r="D60" s="99"/>
      <c r="E60" s="47"/>
      <c r="F60" s="100"/>
      <c r="G60" s="99"/>
      <c r="H60" s="47"/>
      <c r="I60" s="100"/>
    </row>
    <row r="61" spans="1:11" x14ac:dyDescent="0.15">
      <c r="A61" s="99"/>
      <c r="B61" s="47"/>
      <c r="C61" s="100"/>
      <c r="D61" s="99"/>
      <c r="E61" s="47"/>
      <c r="F61" s="100"/>
      <c r="G61" s="99"/>
      <c r="H61" s="47"/>
      <c r="I61" s="100"/>
    </row>
    <row r="62" spans="1:11" x14ac:dyDescent="0.15">
      <c r="A62" s="99"/>
      <c r="B62" s="47"/>
      <c r="C62" s="100"/>
      <c r="D62" s="99"/>
      <c r="E62" s="47"/>
      <c r="F62" s="100"/>
      <c r="G62" s="99"/>
      <c r="H62" s="47"/>
      <c r="I62" s="100"/>
    </row>
    <row r="63" spans="1:11" x14ac:dyDescent="0.15">
      <c r="A63" s="99"/>
      <c r="B63" s="47"/>
      <c r="C63" s="100"/>
      <c r="D63" s="99"/>
      <c r="E63" s="47"/>
      <c r="F63" s="100"/>
      <c r="G63" s="99"/>
      <c r="H63" s="47"/>
      <c r="I63" s="100"/>
    </row>
    <row r="64" spans="1:11" x14ac:dyDescent="0.15">
      <c r="A64" s="99"/>
      <c r="B64" s="47"/>
      <c r="C64" s="100"/>
      <c r="D64" s="99"/>
      <c r="E64" s="47"/>
      <c r="F64" s="100"/>
      <c r="G64" s="99"/>
      <c r="H64" s="47"/>
      <c r="I64" s="100"/>
    </row>
    <row r="65" spans="1:9" ht="15" thickBot="1" x14ac:dyDescent="0.2">
      <c r="A65" s="58"/>
      <c r="B65" s="86"/>
      <c r="C65" s="102"/>
      <c r="D65" s="101"/>
      <c r="E65" s="86"/>
      <c r="F65" s="102"/>
      <c r="G65" s="101"/>
      <c r="H65" s="86"/>
      <c r="I65" s="102"/>
    </row>
    <row r="66" spans="1:9" x14ac:dyDescent="0.15">
      <c r="A66" s="113" t="str">
        <f>"Trolox "&amp;ROUND('1. 実験内容を入力するシート'!B32,2)&amp;" uM"</f>
        <v>Trolox 79.91 uM</v>
      </c>
      <c r="B66" s="97"/>
      <c r="C66" s="97"/>
      <c r="D66" s="113" t="str">
        <f>"Trolox "&amp;ROUND('1. 実験内容を入力するシート'!A32,2)&amp;" uM"</f>
        <v>Trolox 159.81 uM</v>
      </c>
      <c r="E66" s="97"/>
      <c r="F66" s="98"/>
      <c r="G66" s="112" t="s">
        <v>80</v>
      </c>
      <c r="H66" s="97"/>
      <c r="I66" s="98"/>
    </row>
    <row r="67" spans="1:9" x14ac:dyDescent="0.15">
      <c r="A67" s="99"/>
      <c r="B67" s="47"/>
      <c r="C67" s="47"/>
      <c r="D67" s="99"/>
      <c r="E67" s="47"/>
      <c r="F67" s="100"/>
      <c r="G67" s="47"/>
      <c r="H67" s="47"/>
      <c r="I67" s="100"/>
    </row>
    <row r="68" spans="1:9" x14ac:dyDescent="0.15">
      <c r="A68" s="99"/>
      <c r="B68" s="47"/>
      <c r="C68" s="47"/>
      <c r="D68" s="99"/>
      <c r="E68" s="47"/>
      <c r="F68" s="100"/>
      <c r="G68" s="47"/>
      <c r="H68" s="47"/>
      <c r="I68" s="100"/>
    </row>
    <row r="69" spans="1:9" x14ac:dyDescent="0.15">
      <c r="A69" s="99"/>
      <c r="B69" s="47"/>
      <c r="C69" s="47"/>
      <c r="D69" s="99"/>
      <c r="E69" s="47"/>
      <c r="F69" s="100"/>
      <c r="G69" s="47"/>
      <c r="H69" s="47"/>
      <c r="I69" s="100"/>
    </row>
    <row r="70" spans="1:9" x14ac:dyDescent="0.15">
      <c r="A70" s="99"/>
      <c r="B70" s="47"/>
      <c r="C70" s="47"/>
      <c r="D70" s="99"/>
      <c r="E70" s="47"/>
      <c r="F70" s="100"/>
      <c r="G70" s="47"/>
      <c r="H70" s="47"/>
      <c r="I70" s="100"/>
    </row>
    <row r="71" spans="1:9" x14ac:dyDescent="0.15">
      <c r="A71" s="99"/>
      <c r="B71" s="47"/>
      <c r="C71" s="47"/>
      <c r="D71" s="99"/>
      <c r="E71" s="47"/>
      <c r="F71" s="100"/>
      <c r="G71" s="47"/>
      <c r="H71" s="47"/>
      <c r="I71" s="100"/>
    </row>
    <row r="72" spans="1:9" x14ac:dyDescent="0.15">
      <c r="A72" s="99"/>
      <c r="B72" s="47"/>
      <c r="C72" s="47"/>
      <c r="D72" s="99"/>
      <c r="E72" s="47"/>
      <c r="F72" s="100"/>
      <c r="G72" s="47"/>
      <c r="H72" s="47"/>
      <c r="I72" s="100"/>
    </row>
    <row r="73" spans="1:9" x14ac:dyDescent="0.15">
      <c r="A73" s="99"/>
      <c r="B73" s="47"/>
      <c r="C73" s="47"/>
      <c r="D73" s="99"/>
      <c r="E73" s="47"/>
      <c r="F73" s="100"/>
      <c r="G73" s="47"/>
      <c r="H73" s="47"/>
      <c r="I73" s="100"/>
    </row>
    <row r="74" spans="1:9" ht="15" thickBot="1" x14ac:dyDescent="0.2">
      <c r="A74" s="101"/>
      <c r="B74" s="86"/>
      <c r="C74" s="86"/>
      <c r="D74" s="101"/>
      <c r="E74" s="86"/>
      <c r="F74" s="102"/>
      <c r="G74" s="86"/>
      <c r="H74" s="86"/>
      <c r="I74" s="102"/>
    </row>
    <row r="76" spans="1:9" ht="15" thickBot="1" x14ac:dyDescent="0.2"/>
    <row r="77" spans="1:9" x14ac:dyDescent="0.15">
      <c r="A77" s="460" t="str">
        <f>'1. 実験内容を入力するシート'!A16</f>
        <v>キュウリ</v>
      </c>
      <c r="B77" s="458"/>
      <c r="C77" s="459"/>
      <c r="D77" s="460" t="str">
        <f>'1. 実験内容を入力するシート'!A17</f>
        <v>レタス</v>
      </c>
      <c r="E77" s="458"/>
      <c r="F77" s="459"/>
      <c r="G77" s="460" t="str">
        <f>'1. 実験内容を入力するシート'!A18</f>
        <v>3</v>
      </c>
      <c r="H77" s="458"/>
      <c r="I77" s="459"/>
    </row>
    <row r="78" spans="1:9" x14ac:dyDescent="0.15">
      <c r="A78" s="99"/>
      <c r="B78" s="47"/>
      <c r="C78" s="100"/>
      <c r="D78" s="99"/>
      <c r="E78" s="47"/>
      <c r="F78" s="100"/>
      <c r="G78" s="99"/>
      <c r="H78" s="47"/>
      <c r="I78" s="100"/>
    </row>
    <row r="79" spans="1:9" x14ac:dyDescent="0.15">
      <c r="A79" s="99"/>
      <c r="B79" s="47"/>
      <c r="C79" s="100"/>
      <c r="D79" s="99"/>
      <c r="E79" s="47"/>
      <c r="F79" s="100"/>
      <c r="G79" s="99"/>
      <c r="H79" s="47"/>
      <c r="I79" s="100"/>
    </row>
    <row r="80" spans="1:9" x14ac:dyDescent="0.15">
      <c r="A80" s="99"/>
      <c r="B80" s="47"/>
      <c r="C80" s="100"/>
      <c r="D80" s="99"/>
      <c r="E80" s="47"/>
      <c r="F80" s="100"/>
      <c r="G80" s="99"/>
      <c r="H80" s="47"/>
      <c r="I80" s="100"/>
    </row>
    <row r="81" spans="1:9" x14ac:dyDescent="0.15">
      <c r="A81" s="99"/>
      <c r="B81" s="47"/>
      <c r="C81" s="100"/>
      <c r="D81" s="99"/>
      <c r="E81" s="47"/>
      <c r="F81" s="100"/>
      <c r="G81" s="99"/>
      <c r="H81" s="47"/>
      <c r="I81" s="100"/>
    </row>
    <row r="82" spans="1:9" x14ac:dyDescent="0.15">
      <c r="A82" s="99"/>
      <c r="B82" s="47"/>
      <c r="C82" s="100"/>
      <c r="D82" s="99"/>
      <c r="E82" s="47"/>
      <c r="F82" s="100"/>
      <c r="G82" s="99"/>
      <c r="H82" s="47"/>
      <c r="I82" s="100"/>
    </row>
    <row r="83" spans="1:9" x14ac:dyDescent="0.15">
      <c r="A83" s="99"/>
      <c r="B83" s="47"/>
      <c r="C83" s="100"/>
      <c r="D83" s="99"/>
      <c r="E83" s="47"/>
      <c r="F83" s="100"/>
      <c r="G83" s="99"/>
      <c r="H83" s="47"/>
      <c r="I83" s="100"/>
    </row>
    <row r="84" spans="1:9" x14ac:dyDescent="0.15">
      <c r="A84" s="99"/>
      <c r="B84" s="47"/>
      <c r="C84" s="100"/>
      <c r="D84" s="99"/>
      <c r="E84" s="47"/>
      <c r="F84" s="100"/>
      <c r="G84" s="99"/>
      <c r="H84" s="47"/>
      <c r="I84" s="100"/>
    </row>
    <row r="85" spans="1:9" ht="15" thickBot="1" x14ac:dyDescent="0.2">
      <c r="A85" s="99"/>
      <c r="B85" s="47"/>
      <c r="C85" s="100"/>
      <c r="D85" s="99"/>
      <c r="E85" s="47"/>
      <c r="F85" s="100"/>
      <c r="G85" s="99"/>
      <c r="H85" s="47"/>
      <c r="I85" s="100"/>
    </row>
    <row r="86" spans="1:9" x14ac:dyDescent="0.15">
      <c r="A86" s="460" t="str">
        <f>'1. 実験内容を入力するシート'!A19</f>
        <v>4</v>
      </c>
      <c r="B86" s="458"/>
      <c r="C86" s="459"/>
      <c r="D86" s="460" t="str">
        <f>'1. 実験内容を入力するシート'!A20</f>
        <v>5</v>
      </c>
      <c r="E86" s="458"/>
      <c r="F86" s="459"/>
      <c r="G86" s="113"/>
      <c r="H86" s="97"/>
      <c r="I86" s="97"/>
    </row>
    <row r="87" spans="1:9" x14ac:dyDescent="0.15">
      <c r="A87" s="99"/>
      <c r="B87" s="47"/>
      <c r="C87" s="100"/>
      <c r="D87" s="99"/>
      <c r="E87" s="47"/>
      <c r="F87" s="100"/>
      <c r="G87" s="185"/>
      <c r="H87" s="111"/>
      <c r="I87" s="47"/>
    </row>
    <row r="88" spans="1:9" x14ac:dyDescent="0.15">
      <c r="A88" s="99"/>
      <c r="B88" s="47"/>
      <c r="C88" s="100"/>
      <c r="D88" s="99"/>
      <c r="E88" s="47"/>
      <c r="F88" s="100"/>
      <c r="G88" s="185"/>
    </row>
    <row r="89" spans="1:9" x14ac:dyDescent="0.15">
      <c r="A89" s="99"/>
      <c r="B89" s="47"/>
      <c r="C89" s="100"/>
      <c r="D89" s="99"/>
      <c r="E89" s="47"/>
      <c r="F89" s="100"/>
      <c r="G89" s="185"/>
    </row>
    <row r="90" spans="1:9" x14ac:dyDescent="0.15">
      <c r="A90" s="99"/>
      <c r="B90" s="47"/>
      <c r="C90" s="100"/>
      <c r="D90" s="99"/>
      <c r="E90" s="47"/>
      <c r="F90" s="100"/>
      <c r="G90" s="185"/>
    </row>
    <row r="91" spans="1:9" x14ac:dyDescent="0.15">
      <c r="A91" s="99"/>
      <c r="B91" s="47"/>
      <c r="C91" s="100"/>
      <c r="D91" s="99"/>
      <c r="E91" s="47"/>
      <c r="F91" s="100"/>
      <c r="G91" s="185"/>
    </row>
    <row r="92" spans="1:9" x14ac:dyDescent="0.15">
      <c r="A92" s="99"/>
      <c r="B92" s="47"/>
      <c r="C92" s="100"/>
      <c r="D92" s="99"/>
      <c r="E92" s="47"/>
      <c r="F92" s="100"/>
      <c r="G92" s="99"/>
    </row>
    <row r="93" spans="1:9" x14ac:dyDescent="0.15">
      <c r="A93" s="99"/>
      <c r="B93" s="47"/>
      <c r="C93" s="100"/>
      <c r="D93" s="99"/>
      <c r="E93" s="47"/>
      <c r="F93" s="100"/>
      <c r="G93" s="186"/>
      <c r="H93" s="76"/>
      <c r="I93" s="78"/>
    </row>
    <row r="94" spans="1:9" ht="15" thickBot="1" x14ac:dyDescent="0.2">
      <c r="A94" s="99"/>
      <c r="B94" s="47"/>
      <c r="C94" s="100"/>
      <c r="D94" s="99"/>
      <c r="E94" s="47"/>
      <c r="F94" s="100"/>
      <c r="G94" s="185"/>
      <c r="H94" s="76"/>
      <c r="I94" s="78"/>
    </row>
    <row r="95" spans="1:9" x14ac:dyDescent="0.15">
      <c r="A95" s="460" t="str">
        <f>'1. 実験内容を入力するシート'!A21</f>
        <v>6</v>
      </c>
      <c r="B95" s="458"/>
      <c r="C95" s="459"/>
      <c r="D95" s="460" t="str">
        <f>'1. 実験内容を入力するシート'!A22</f>
        <v>7</v>
      </c>
      <c r="E95" s="458"/>
      <c r="F95" s="459"/>
      <c r="G95" s="460" t="str">
        <f>'1. 実験内容を入力するシート'!A23</f>
        <v>8</v>
      </c>
      <c r="H95" s="458"/>
      <c r="I95" s="459"/>
    </row>
    <row r="96" spans="1:9" x14ac:dyDescent="0.15">
      <c r="A96" s="99"/>
      <c r="B96" s="47"/>
      <c r="C96" s="100"/>
      <c r="D96" s="99"/>
      <c r="E96" s="47"/>
      <c r="F96" s="100"/>
      <c r="G96" s="99"/>
      <c r="H96" s="47"/>
      <c r="I96" s="100"/>
    </row>
    <row r="97" spans="1:9" x14ac:dyDescent="0.15">
      <c r="A97" s="99"/>
      <c r="B97" s="47"/>
      <c r="C97" s="100"/>
      <c r="D97" s="99"/>
      <c r="E97" s="47"/>
      <c r="F97" s="100"/>
      <c r="G97" s="99"/>
      <c r="H97" s="47"/>
      <c r="I97" s="100"/>
    </row>
    <row r="98" spans="1:9" x14ac:dyDescent="0.15">
      <c r="A98" s="99"/>
      <c r="B98" s="47"/>
      <c r="C98" s="100"/>
      <c r="D98" s="99"/>
      <c r="E98" s="47"/>
      <c r="F98" s="100"/>
      <c r="G98" s="99"/>
      <c r="H98" s="47"/>
      <c r="I98" s="100"/>
    </row>
    <row r="99" spans="1:9" x14ac:dyDescent="0.15">
      <c r="A99" s="99"/>
      <c r="B99" s="47"/>
      <c r="C99" s="100"/>
      <c r="D99" s="99"/>
      <c r="E99" s="47"/>
      <c r="F99" s="100"/>
      <c r="G99" s="99"/>
      <c r="H99" s="47"/>
      <c r="I99" s="100"/>
    </row>
    <row r="100" spans="1:9" x14ac:dyDescent="0.15">
      <c r="A100" s="99"/>
      <c r="B100" s="47"/>
      <c r="C100" s="100"/>
      <c r="D100" s="99"/>
      <c r="E100" s="47"/>
      <c r="F100" s="100"/>
      <c r="G100" s="99"/>
      <c r="H100" s="47"/>
      <c r="I100" s="100"/>
    </row>
    <row r="101" spans="1:9" x14ac:dyDescent="0.15">
      <c r="A101" s="99"/>
      <c r="B101" s="47"/>
      <c r="C101" s="100"/>
      <c r="D101" s="99"/>
      <c r="E101" s="47"/>
      <c r="F101" s="100"/>
      <c r="G101" s="99"/>
      <c r="H101" s="47"/>
      <c r="I101" s="100"/>
    </row>
    <row r="102" spans="1:9" x14ac:dyDescent="0.15">
      <c r="A102" s="99"/>
      <c r="B102" s="47"/>
      <c r="C102" s="100"/>
      <c r="D102" s="99"/>
      <c r="E102" s="47"/>
      <c r="F102" s="100"/>
      <c r="G102" s="99"/>
      <c r="H102" s="47"/>
      <c r="I102" s="100"/>
    </row>
    <row r="103" spans="1:9" ht="15" thickBot="1" x14ac:dyDescent="0.2">
      <c r="A103" s="99"/>
      <c r="B103" s="47"/>
      <c r="C103" s="100"/>
      <c r="D103" s="99"/>
      <c r="E103" s="47"/>
      <c r="F103" s="100"/>
      <c r="G103" s="99"/>
      <c r="H103" s="47"/>
      <c r="I103" s="100"/>
    </row>
    <row r="104" spans="1:9" x14ac:dyDescent="0.15">
      <c r="A104" s="460">
        <f>'1. 実験内容を入力するシート'!A24</f>
        <v>9</v>
      </c>
      <c r="B104" s="458"/>
      <c r="C104" s="459"/>
      <c r="D104" s="460" t="s">
        <v>256</v>
      </c>
      <c r="E104" s="458"/>
      <c r="F104" s="459"/>
      <c r="G104" s="500" t="s">
        <v>250</v>
      </c>
      <c r="H104" s="501"/>
      <c r="I104" s="502"/>
    </row>
    <row r="105" spans="1:9" x14ac:dyDescent="0.15">
      <c r="A105" s="99"/>
      <c r="B105" s="47"/>
      <c r="C105" s="100"/>
      <c r="D105" s="99"/>
      <c r="E105" s="47"/>
      <c r="F105" s="100"/>
      <c r="G105" s="185"/>
      <c r="H105" s="111"/>
      <c r="I105" s="100"/>
    </row>
    <row r="106" spans="1:9" x14ac:dyDescent="0.15">
      <c r="A106" s="99"/>
      <c r="B106" s="47"/>
      <c r="C106" s="100"/>
      <c r="D106" s="99"/>
      <c r="E106" s="47"/>
      <c r="F106" s="100"/>
      <c r="G106" s="185"/>
      <c r="H106" s="47"/>
      <c r="I106" s="100"/>
    </row>
    <row r="107" spans="1:9" x14ac:dyDescent="0.15">
      <c r="A107" s="99"/>
      <c r="B107" s="47"/>
      <c r="C107" s="100"/>
      <c r="D107" s="99"/>
      <c r="E107" s="47"/>
      <c r="F107" s="100"/>
      <c r="G107" s="185"/>
      <c r="H107" s="47"/>
      <c r="I107" s="100"/>
    </row>
    <row r="108" spans="1:9" x14ac:dyDescent="0.15">
      <c r="A108" s="99"/>
      <c r="B108" s="47"/>
      <c r="C108" s="100"/>
      <c r="D108" s="99"/>
      <c r="E108" s="47"/>
      <c r="F108" s="100"/>
      <c r="G108" s="185"/>
      <c r="H108" s="47"/>
      <c r="I108" s="100"/>
    </row>
    <row r="109" spans="1:9" x14ac:dyDescent="0.15">
      <c r="A109" s="99"/>
      <c r="B109" s="47"/>
      <c r="C109" s="100"/>
      <c r="D109" s="99"/>
      <c r="E109" s="47"/>
      <c r="F109" s="100"/>
      <c r="G109" s="185"/>
      <c r="H109" s="47"/>
      <c r="I109" s="100"/>
    </row>
    <row r="110" spans="1:9" x14ac:dyDescent="0.15">
      <c r="A110" s="99"/>
      <c r="B110" s="47"/>
      <c r="C110" s="100"/>
      <c r="D110" s="99"/>
      <c r="E110" s="47"/>
      <c r="F110" s="100"/>
      <c r="G110" s="99"/>
      <c r="H110" s="47"/>
      <c r="I110" s="100"/>
    </row>
    <row r="111" spans="1:9" x14ac:dyDescent="0.15">
      <c r="A111" s="99"/>
      <c r="B111" s="47"/>
      <c r="C111" s="100"/>
      <c r="D111" s="99"/>
      <c r="E111" s="47"/>
      <c r="F111" s="100"/>
      <c r="G111" s="186"/>
      <c r="H111" s="76"/>
      <c r="I111" s="371"/>
    </row>
    <row r="112" spans="1:9" ht="15" customHeight="1" thickBot="1" x14ac:dyDescent="0.2">
      <c r="A112" s="101"/>
      <c r="B112" s="86"/>
      <c r="C112" s="102"/>
      <c r="D112" s="101"/>
      <c r="E112" s="86"/>
      <c r="F112" s="102"/>
      <c r="G112" s="372"/>
      <c r="H112" s="114"/>
      <c r="I112" s="373"/>
    </row>
  </sheetData>
  <sheetProtection password="BD4D" sheet="1" objects="1" scenarios="1"/>
  <mergeCells count="41">
    <mergeCell ref="A32:D33"/>
    <mergeCell ref="A34:D35"/>
    <mergeCell ref="A36:D37"/>
    <mergeCell ref="I32:I33"/>
    <mergeCell ref="I34:I35"/>
    <mergeCell ref="I40:I41"/>
    <mergeCell ref="I42:I43"/>
    <mergeCell ref="I36:I37"/>
    <mergeCell ref="G104:I104"/>
    <mergeCell ref="A50:D51"/>
    <mergeCell ref="A53:D54"/>
    <mergeCell ref="I44:I45"/>
    <mergeCell ref="I38:I39"/>
    <mergeCell ref="A38:D39"/>
    <mergeCell ref="A104:C104"/>
    <mergeCell ref="G95:I95"/>
    <mergeCell ref="G77:I77"/>
    <mergeCell ref="A95:C95"/>
    <mergeCell ref="D95:F95"/>
    <mergeCell ref="I46:I47"/>
    <mergeCell ref="D104:F104"/>
    <mergeCell ref="A40:D41"/>
    <mergeCell ref="A86:C86"/>
    <mergeCell ref="D86:F86"/>
    <mergeCell ref="A77:C77"/>
    <mergeCell ref="D77:F77"/>
    <mergeCell ref="A44:D45"/>
    <mergeCell ref="A46:D47"/>
    <mergeCell ref="A42:D43"/>
    <mergeCell ref="H28:H29"/>
    <mergeCell ref="I30:I31"/>
    <mergeCell ref="A30:D31"/>
    <mergeCell ref="A3:F4"/>
    <mergeCell ref="G4:J4"/>
    <mergeCell ref="B17:E20"/>
    <mergeCell ref="B22:E25"/>
    <mergeCell ref="G28:G29"/>
    <mergeCell ref="F28:F29"/>
    <mergeCell ref="E28:E29"/>
    <mergeCell ref="A28:D29"/>
    <mergeCell ref="B9:E9"/>
  </mergeCells>
  <phoneticPr fontId="4"/>
  <pageMargins left="0.7" right="0.7" top="0.75" bottom="0.75" header="0.51200000000000001" footer="0.51200000000000001"/>
  <pageSetup paperSize="9" scale="85" fitToHeight="2" orientation="portrait" verticalDpi="1200"/>
  <rowBreaks count="1" manualBreakCount="1">
    <brk id="54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M210"/>
  <sheetViews>
    <sheetView workbookViewId="0">
      <pane ySplit="3" topLeftCell="A4" activePane="bottomLeft" state="frozen"/>
      <selection pane="bottomLeft" activeCell="I30" sqref="I30"/>
    </sheetView>
  </sheetViews>
  <sheetFormatPr baseColWidth="12" defaultColWidth="9" defaultRowHeight="14" x14ac:dyDescent="0.15"/>
  <cols>
    <col min="1" max="1" width="4.5" style="1" bestFit="1" customWidth="1"/>
    <col min="2" max="2" width="72.33203125" style="1" customWidth="1"/>
    <col min="3" max="3" width="11.1640625" style="1" bestFit="1" customWidth="1"/>
    <col min="4" max="4" width="9" style="1"/>
    <col min="5" max="5" width="12.33203125" style="1" bestFit="1" customWidth="1"/>
    <col min="6" max="6" width="8.33203125" style="1" bestFit="1" customWidth="1"/>
    <col min="7" max="8" width="9" style="1"/>
    <col min="9" max="9" width="36.5" style="1" bestFit="1" customWidth="1"/>
    <col min="10" max="16384" width="9" style="1"/>
  </cols>
  <sheetData>
    <row r="1" spans="1:13" ht="18" x14ac:dyDescent="0.15">
      <c r="A1" s="2" t="s">
        <v>233</v>
      </c>
    </row>
    <row r="3" spans="1:13" x14ac:dyDescent="0.15">
      <c r="A3"/>
      <c r="B3" s="140" t="s">
        <v>11</v>
      </c>
      <c r="C3"/>
      <c r="E3" s="140" t="s">
        <v>76</v>
      </c>
      <c r="G3" s="140" t="s">
        <v>211</v>
      </c>
      <c r="I3" s="140" t="s">
        <v>188</v>
      </c>
      <c r="K3" s="140" t="s">
        <v>3</v>
      </c>
      <c r="M3" s="140" t="s">
        <v>298</v>
      </c>
    </row>
    <row r="4" spans="1:13" x14ac:dyDescent="0.15">
      <c r="A4"/>
      <c r="B4" s="210" t="s">
        <v>303</v>
      </c>
      <c r="C4"/>
      <c r="E4" s="129" t="s">
        <v>308</v>
      </c>
      <c r="G4" s="127" t="s">
        <v>212</v>
      </c>
      <c r="I4" s="141" t="s">
        <v>4</v>
      </c>
      <c r="K4" s="142" t="s">
        <v>156</v>
      </c>
      <c r="M4" s="408" t="s">
        <v>299</v>
      </c>
    </row>
    <row r="5" spans="1:13" x14ac:dyDescent="0.15">
      <c r="A5"/>
      <c r="B5" s="210" t="s">
        <v>304</v>
      </c>
      <c r="C5"/>
      <c r="E5" s="129" t="s">
        <v>309</v>
      </c>
      <c r="G5" s="128"/>
      <c r="I5" s="406" t="s">
        <v>5</v>
      </c>
      <c r="K5" s="129" t="s">
        <v>157</v>
      </c>
      <c r="M5" s="129" t="s">
        <v>300</v>
      </c>
    </row>
    <row r="6" spans="1:13" x14ac:dyDescent="0.15">
      <c r="A6"/>
      <c r="B6" s="129"/>
      <c r="C6"/>
      <c r="E6" s="406"/>
      <c r="I6" s="129" t="s">
        <v>6</v>
      </c>
      <c r="K6" s="142"/>
      <c r="M6" s="406"/>
    </row>
    <row r="7" spans="1:13" x14ac:dyDescent="0.15">
      <c r="A7"/>
      <c r="B7" s="210"/>
      <c r="C7"/>
      <c r="E7" s="129"/>
      <c r="I7" s="129" t="s">
        <v>244</v>
      </c>
      <c r="K7" s="129"/>
      <c r="M7" s="129"/>
    </row>
    <row r="8" spans="1:13" x14ac:dyDescent="0.15">
      <c r="A8"/>
      <c r="B8" s="210"/>
      <c r="C8"/>
      <c r="E8" s="129"/>
      <c r="I8" s="129" t="s">
        <v>154</v>
      </c>
      <c r="K8" s="142"/>
      <c r="M8" s="406"/>
    </row>
    <row r="9" spans="1:13" x14ac:dyDescent="0.15">
      <c r="A9"/>
      <c r="B9" s="210"/>
      <c r="C9"/>
      <c r="E9" s="406"/>
      <c r="I9" s="129" t="s">
        <v>155</v>
      </c>
      <c r="K9" s="129"/>
      <c r="M9" s="129"/>
    </row>
    <row r="10" spans="1:13" x14ac:dyDescent="0.15">
      <c r="A10"/>
      <c r="B10" s="210"/>
      <c r="C10"/>
      <c r="E10" s="129"/>
      <c r="I10" s="129" t="s">
        <v>313</v>
      </c>
      <c r="K10" s="129"/>
      <c r="M10" s="129"/>
    </row>
    <row r="11" spans="1:13" x14ac:dyDescent="0.15">
      <c r="A11"/>
      <c r="B11" s="210"/>
      <c r="C11"/>
      <c r="E11" s="406"/>
      <c r="I11" s="129" t="s">
        <v>322</v>
      </c>
      <c r="K11" s="142"/>
      <c r="M11" s="406"/>
    </row>
    <row r="12" spans="1:13" x14ac:dyDescent="0.15">
      <c r="A12"/>
      <c r="B12" s="210"/>
      <c r="C12"/>
      <c r="E12" s="129"/>
      <c r="I12" s="129"/>
      <c r="K12" s="129"/>
      <c r="M12" s="129"/>
    </row>
    <row r="13" spans="1:13" x14ac:dyDescent="0.15">
      <c r="A13"/>
      <c r="B13" s="210"/>
      <c r="C13"/>
      <c r="E13" s="406"/>
      <c r="I13" s="142"/>
      <c r="K13" s="142"/>
      <c r="M13" s="406"/>
    </row>
    <row r="14" spans="1:13" x14ac:dyDescent="0.15">
      <c r="A14"/>
      <c r="B14" s="210"/>
      <c r="C14"/>
      <c r="E14" s="408"/>
      <c r="I14" s="129"/>
      <c r="K14" s="129"/>
      <c r="M14" s="129"/>
    </row>
    <row r="15" spans="1:13" x14ac:dyDescent="0.15">
      <c r="A15"/>
      <c r="B15" s="406"/>
      <c r="C15"/>
      <c r="E15" s="406"/>
      <c r="I15" s="142"/>
      <c r="K15" s="130"/>
      <c r="M15" s="414"/>
    </row>
    <row r="16" spans="1:13" x14ac:dyDescent="0.15">
      <c r="A16"/>
      <c r="B16" s="407"/>
      <c r="C16"/>
      <c r="E16" s="129"/>
      <c r="I16" s="129"/>
    </row>
    <row r="17" spans="1:9" x14ac:dyDescent="0.15">
      <c r="A17"/>
      <c r="B17" s="407"/>
      <c r="C17"/>
      <c r="E17" s="407"/>
      <c r="I17" s="129"/>
    </row>
    <row r="18" spans="1:9" x14ac:dyDescent="0.15">
      <c r="A18"/>
      <c r="B18" s="129"/>
      <c r="C18"/>
      <c r="E18" s="407"/>
      <c r="I18" s="142"/>
    </row>
    <row r="19" spans="1:9" x14ac:dyDescent="0.15">
      <c r="A19"/>
      <c r="B19" s="142"/>
      <c r="C19"/>
      <c r="E19" s="129"/>
      <c r="I19" s="129"/>
    </row>
    <row r="20" spans="1:9" x14ac:dyDescent="0.15">
      <c r="A20"/>
      <c r="B20" s="129"/>
      <c r="C20"/>
      <c r="E20" s="142"/>
      <c r="I20" s="142"/>
    </row>
    <row r="21" spans="1:9" x14ac:dyDescent="0.15">
      <c r="A21"/>
      <c r="B21" s="142"/>
      <c r="C21"/>
      <c r="E21" s="129"/>
      <c r="I21" s="129"/>
    </row>
    <row r="22" spans="1:9" x14ac:dyDescent="0.15">
      <c r="A22"/>
      <c r="B22" s="129"/>
      <c r="C22"/>
      <c r="E22" s="129"/>
      <c r="I22" s="130"/>
    </row>
    <row r="23" spans="1:9" x14ac:dyDescent="0.15">
      <c r="A23"/>
      <c r="B23" s="129"/>
      <c r="C23"/>
      <c r="E23" s="142"/>
    </row>
    <row r="24" spans="1:9" x14ac:dyDescent="0.15">
      <c r="A24"/>
      <c r="B24" s="142"/>
      <c r="C24"/>
      <c r="E24" s="129"/>
      <c r="I24" s="1" t="s">
        <v>314</v>
      </c>
    </row>
    <row r="25" spans="1:9" x14ac:dyDescent="0.15">
      <c r="A25"/>
      <c r="B25" s="129"/>
      <c r="C25"/>
      <c r="E25" s="142"/>
      <c r="I25" s="1" t="s">
        <v>315</v>
      </c>
    </row>
    <row r="26" spans="1:9" x14ac:dyDescent="0.15">
      <c r="A26"/>
      <c r="B26" s="142"/>
      <c r="C26"/>
      <c r="E26" s="129"/>
      <c r="I26" s="1" t="s">
        <v>316</v>
      </c>
    </row>
    <row r="27" spans="1:9" x14ac:dyDescent="0.15">
      <c r="A27"/>
      <c r="B27" s="129"/>
      <c r="C27"/>
      <c r="E27" s="130"/>
    </row>
    <row r="28" spans="1:9" x14ac:dyDescent="0.15">
      <c r="A28"/>
      <c r="B28" s="130"/>
      <c r="C28"/>
    </row>
    <row r="29" spans="1:9" x14ac:dyDescent="0.15">
      <c r="A29"/>
      <c r="B29"/>
      <c r="C29"/>
      <c r="E29" s="1" t="s">
        <v>310</v>
      </c>
    </row>
    <row r="30" spans="1:9" x14ac:dyDescent="0.15">
      <c r="A30"/>
      <c r="B30" s="1" t="s">
        <v>305</v>
      </c>
      <c r="C30"/>
      <c r="E30" s="1" t="s">
        <v>311</v>
      </c>
    </row>
    <row r="31" spans="1:9" x14ac:dyDescent="0.15">
      <c r="A31"/>
      <c r="B31" s="1" t="s">
        <v>306</v>
      </c>
      <c r="C31"/>
      <c r="E31" s="1" t="s">
        <v>312</v>
      </c>
    </row>
    <row r="32" spans="1:9" x14ac:dyDescent="0.15">
      <c r="A32"/>
      <c r="B32" s="1" t="s">
        <v>307</v>
      </c>
      <c r="C32"/>
    </row>
    <row r="33" spans="1:3" x14ac:dyDescent="0.15">
      <c r="A33"/>
      <c r="B33"/>
      <c r="C33"/>
    </row>
    <row r="34" spans="1:3" x14ac:dyDescent="0.15">
      <c r="A34"/>
      <c r="B34"/>
      <c r="C34"/>
    </row>
    <row r="35" spans="1:3" x14ac:dyDescent="0.15">
      <c r="A35"/>
      <c r="B35"/>
      <c r="C35"/>
    </row>
    <row r="36" spans="1:3" x14ac:dyDescent="0.15">
      <c r="A36"/>
      <c r="B36"/>
      <c r="C36"/>
    </row>
    <row r="37" spans="1:3" x14ac:dyDescent="0.15">
      <c r="A37"/>
      <c r="B37"/>
      <c r="C37"/>
    </row>
    <row r="38" spans="1:3" x14ac:dyDescent="0.15">
      <c r="A38"/>
      <c r="B38"/>
      <c r="C38"/>
    </row>
    <row r="39" spans="1:3" x14ac:dyDescent="0.15">
      <c r="A39"/>
      <c r="B39"/>
      <c r="C39"/>
    </row>
    <row r="40" spans="1:3" x14ac:dyDescent="0.15">
      <c r="A40"/>
      <c r="B40"/>
      <c r="C40"/>
    </row>
    <row r="41" spans="1:3" x14ac:dyDescent="0.15">
      <c r="A41"/>
      <c r="B41"/>
      <c r="C41"/>
    </row>
    <row r="42" spans="1:3" x14ac:dyDescent="0.15">
      <c r="A42"/>
      <c r="B42"/>
      <c r="C42"/>
    </row>
    <row r="43" spans="1:3" x14ac:dyDescent="0.15">
      <c r="A43"/>
      <c r="B43"/>
      <c r="C43"/>
    </row>
    <row r="44" spans="1:3" x14ac:dyDescent="0.15">
      <c r="A44"/>
      <c r="B44"/>
      <c r="C44"/>
    </row>
    <row r="45" spans="1:3" x14ac:dyDescent="0.15">
      <c r="A45"/>
      <c r="B45"/>
      <c r="C45"/>
    </row>
    <row r="46" spans="1:3" x14ac:dyDescent="0.15">
      <c r="A46"/>
      <c r="B46"/>
      <c r="C46"/>
    </row>
    <row r="47" spans="1:3" x14ac:dyDescent="0.15">
      <c r="A47"/>
      <c r="B47"/>
      <c r="C47"/>
    </row>
    <row r="48" spans="1:3" x14ac:dyDescent="0.15">
      <c r="A48"/>
      <c r="B48"/>
      <c r="C48"/>
    </row>
    <row r="49" spans="1:3" x14ac:dyDescent="0.15">
      <c r="A49"/>
      <c r="B49"/>
      <c r="C49"/>
    </row>
    <row r="50" spans="1:3" x14ac:dyDescent="0.15">
      <c r="A50"/>
      <c r="B50"/>
      <c r="C50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3" x14ac:dyDescent="0.15">
      <c r="A65"/>
      <c r="B65"/>
      <c r="C65"/>
    </row>
    <row r="66" spans="1:3" x14ac:dyDescent="0.15">
      <c r="A66"/>
      <c r="B66"/>
      <c r="C66"/>
    </row>
    <row r="67" spans="1:3" x14ac:dyDescent="0.15">
      <c r="A67"/>
      <c r="B67"/>
      <c r="C67"/>
    </row>
    <row r="68" spans="1:3" x14ac:dyDescent="0.15">
      <c r="A68"/>
      <c r="B68"/>
      <c r="C68"/>
    </row>
    <row r="69" spans="1:3" x14ac:dyDescent="0.15">
      <c r="A69"/>
      <c r="B69"/>
      <c r="C69"/>
    </row>
    <row r="70" spans="1:3" x14ac:dyDescent="0.15">
      <c r="A70"/>
      <c r="B70"/>
      <c r="C70"/>
    </row>
    <row r="71" spans="1:3" x14ac:dyDescent="0.15">
      <c r="A71"/>
      <c r="B71"/>
      <c r="C71"/>
    </row>
    <row r="72" spans="1:3" x14ac:dyDescent="0.15">
      <c r="A72"/>
      <c r="B72"/>
      <c r="C72"/>
    </row>
    <row r="73" spans="1:3" x14ac:dyDescent="0.15">
      <c r="A73"/>
      <c r="B73"/>
      <c r="C73"/>
    </row>
    <row r="74" spans="1:3" x14ac:dyDescent="0.15">
      <c r="A74"/>
      <c r="B74"/>
      <c r="C74"/>
    </row>
    <row r="75" spans="1:3" x14ac:dyDescent="0.15">
      <c r="A75"/>
      <c r="B75"/>
      <c r="C75"/>
    </row>
    <row r="76" spans="1:3" x14ac:dyDescent="0.15">
      <c r="A76"/>
      <c r="B76"/>
      <c r="C76"/>
    </row>
    <row r="77" spans="1:3" x14ac:dyDescent="0.15">
      <c r="C77" s="126"/>
    </row>
    <row r="78" spans="1:3" x14ac:dyDescent="0.15">
      <c r="C78" s="126"/>
    </row>
    <row r="79" spans="1:3" x14ac:dyDescent="0.15">
      <c r="C79" s="126"/>
    </row>
    <row r="80" spans="1:3" x14ac:dyDescent="0.15">
      <c r="C80" s="126"/>
    </row>
    <row r="81" spans="3:3" x14ac:dyDescent="0.15">
      <c r="C81" s="126"/>
    </row>
    <row r="82" spans="3:3" x14ac:dyDescent="0.15">
      <c r="C82" s="126"/>
    </row>
    <row r="83" spans="3:3" x14ac:dyDescent="0.15">
      <c r="C83" s="126"/>
    </row>
    <row r="84" spans="3:3" x14ac:dyDescent="0.15">
      <c r="C84" s="126"/>
    </row>
    <row r="85" spans="3:3" x14ac:dyDescent="0.15">
      <c r="C85" s="126"/>
    </row>
    <row r="86" spans="3:3" x14ac:dyDescent="0.15">
      <c r="C86" s="126"/>
    </row>
    <row r="87" spans="3:3" x14ac:dyDescent="0.15">
      <c r="C87" s="126"/>
    </row>
    <row r="88" spans="3:3" x14ac:dyDescent="0.15">
      <c r="C88" s="126"/>
    </row>
    <row r="89" spans="3:3" x14ac:dyDescent="0.15">
      <c r="C89" s="126"/>
    </row>
    <row r="90" spans="3:3" x14ac:dyDescent="0.15">
      <c r="C90" s="126"/>
    </row>
    <row r="91" spans="3:3" x14ac:dyDescent="0.15">
      <c r="C91" s="126"/>
    </row>
    <row r="92" spans="3:3" x14ac:dyDescent="0.15">
      <c r="C92" s="126"/>
    </row>
    <row r="93" spans="3:3" x14ac:dyDescent="0.15">
      <c r="C93" s="126"/>
    </row>
    <row r="94" spans="3:3" x14ac:dyDescent="0.15">
      <c r="C94" s="126"/>
    </row>
    <row r="95" spans="3:3" x14ac:dyDescent="0.15">
      <c r="C95" s="126"/>
    </row>
    <row r="96" spans="3:3" x14ac:dyDescent="0.15">
      <c r="C96" s="126"/>
    </row>
    <row r="97" spans="3:3" x14ac:dyDescent="0.15">
      <c r="C97" s="126"/>
    </row>
    <row r="98" spans="3:3" x14ac:dyDescent="0.15">
      <c r="C98" s="126"/>
    </row>
    <row r="99" spans="3:3" x14ac:dyDescent="0.15">
      <c r="C99" s="126"/>
    </row>
    <row r="100" spans="3:3" x14ac:dyDescent="0.15">
      <c r="C100" s="126"/>
    </row>
    <row r="101" spans="3:3" x14ac:dyDescent="0.15">
      <c r="C101" s="126"/>
    </row>
    <row r="102" spans="3:3" x14ac:dyDescent="0.15">
      <c r="C102" s="126"/>
    </row>
    <row r="103" spans="3:3" x14ac:dyDescent="0.15">
      <c r="C103" s="126"/>
    </row>
    <row r="104" spans="3:3" x14ac:dyDescent="0.15">
      <c r="C104" s="126"/>
    </row>
    <row r="105" spans="3:3" x14ac:dyDescent="0.15">
      <c r="C105" s="126"/>
    </row>
    <row r="106" spans="3:3" x14ac:dyDescent="0.15">
      <c r="C106" s="126"/>
    </row>
    <row r="107" spans="3:3" x14ac:dyDescent="0.15">
      <c r="C107" s="126"/>
    </row>
    <row r="108" spans="3:3" x14ac:dyDescent="0.15">
      <c r="C108" s="126"/>
    </row>
    <row r="109" spans="3:3" x14ac:dyDescent="0.15">
      <c r="C109" s="126"/>
    </row>
    <row r="110" spans="3:3" x14ac:dyDescent="0.15">
      <c r="C110" s="126"/>
    </row>
    <row r="111" spans="3:3" x14ac:dyDescent="0.15">
      <c r="C111" s="126"/>
    </row>
    <row r="112" spans="3:3" x14ac:dyDescent="0.15">
      <c r="C112" s="126"/>
    </row>
    <row r="113" spans="3:3" x14ac:dyDescent="0.15">
      <c r="C113" s="126"/>
    </row>
    <row r="114" spans="3:3" x14ac:dyDescent="0.15">
      <c r="C114" s="126"/>
    </row>
    <row r="115" spans="3:3" x14ac:dyDescent="0.15">
      <c r="C115" s="126"/>
    </row>
    <row r="116" spans="3:3" x14ac:dyDescent="0.15">
      <c r="C116" s="126"/>
    </row>
    <row r="117" spans="3:3" x14ac:dyDescent="0.15">
      <c r="C117" s="126"/>
    </row>
    <row r="118" spans="3:3" x14ac:dyDescent="0.15">
      <c r="C118" s="126"/>
    </row>
    <row r="119" spans="3:3" x14ac:dyDescent="0.15">
      <c r="C119" s="126"/>
    </row>
    <row r="120" spans="3:3" x14ac:dyDescent="0.15">
      <c r="C120" s="126"/>
    </row>
    <row r="121" spans="3:3" x14ac:dyDescent="0.15">
      <c r="C121" s="126"/>
    </row>
    <row r="122" spans="3:3" x14ac:dyDescent="0.15">
      <c r="C122" s="126"/>
    </row>
    <row r="123" spans="3:3" x14ac:dyDescent="0.15">
      <c r="C123" s="126"/>
    </row>
    <row r="124" spans="3:3" x14ac:dyDescent="0.15">
      <c r="C124" s="126"/>
    </row>
    <row r="125" spans="3:3" x14ac:dyDescent="0.15">
      <c r="C125" s="126"/>
    </row>
    <row r="126" spans="3:3" x14ac:dyDescent="0.15">
      <c r="C126" s="126"/>
    </row>
    <row r="127" spans="3:3" x14ac:dyDescent="0.15">
      <c r="C127" s="126"/>
    </row>
    <row r="128" spans="3:3" x14ac:dyDescent="0.15">
      <c r="C128" s="126"/>
    </row>
    <row r="129" spans="3:3" x14ac:dyDescent="0.15">
      <c r="C129" s="126"/>
    </row>
    <row r="130" spans="3:3" x14ac:dyDescent="0.15">
      <c r="C130" s="126"/>
    </row>
    <row r="131" spans="3:3" x14ac:dyDescent="0.15">
      <c r="C131" s="126"/>
    </row>
    <row r="132" spans="3:3" x14ac:dyDescent="0.15">
      <c r="C132" s="126"/>
    </row>
    <row r="133" spans="3:3" x14ac:dyDescent="0.15">
      <c r="C133" s="126"/>
    </row>
    <row r="134" spans="3:3" x14ac:dyDescent="0.15">
      <c r="C134" s="126"/>
    </row>
    <row r="135" spans="3:3" x14ac:dyDescent="0.15">
      <c r="C135" s="126"/>
    </row>
    <row r="136" spans="3:3" x14ac:dyDescent="0.15">
      <c r="C136" s="126"/>
    </row>
    <row r="137" spans="3:3" x14ac:dyDescent="0.15">
      <c r="C137" s="126"/>
    </row>
    <row r="138" spans="3:3" x14ac:dyDescent="0.15">
      <c r="C138" s="126"/>
    </row>
    <row r="139" spans="3:3" x14ac:dyDescent="0.15">
      <c r="C139" s="126"/>
    </row>
    <row r="140" spans="3:3" x14ac:dyDescent="0.15">
      <c r="C140" s="126"/>
    </row>
    <row r="141" spans="3:3" x14ac:dyDescent="0.15">
      <c r="C141" s="126"/>
    </row>
    <row r="142" spans="3:3" x14ac:dyDescent="0.15">
      <c r="C142" s="126"/>
    </row>
    <row r="143" spans="3:3" x14ac:dyDescent="0.15">
      <c r="C143" s="126"/>
    </row>
    <row r="144" spans="3:3" x14ac:dyDescent="0.15">
      <c r="C144" s="126"/>
    </row>
    <row r="145" spans="3:3" x14ac:dyDescent="0.15">
      <c r="C145" s="126"/>
    </row>
    <row r="146" spans="3:3" x14ac:dyDescent="0.15">
      <c r="C146" s="126"/>
    </row>
    <row r="147" spans="3:3" x14ac:dyDescent="0.15">
      <c r="C147" s="126"/>
    </row>
    <row r="148" spans="3:3" x14ac:dyDescent="0.15">
      <c r="C148" s="126"/>
    </row>
    <row r="149" spans="3:3" x14ac:dyDescent="0.15">
      <c r="C149" s="126"/>
    </row>
    <row r="150" spans="3:3" x14ac:dyDescent="0.15">
      <c r="C150" s="126"/>
    </row>
    <row r="151" spans="3:3" x14ac:dyDescent="0.15">
      <c r="C151" s="126"/>
    </row>
    <row r="152" spans="3:3" x14ac:dyDescent="0.15">
      <c r="C152" s="126"/>
    </row>
    <row r="153" spans="3:3" x14ac:dyDescent="0.15">
      <c r="C153" s="126"/>
    </row>
    <row r="154" spans="3:3" x14ac:dyDescent="0.15">
      <c r="C154" s="126"/>
    </row>
    <row r="155" spans="3:3" x14ac:dyDescent="0.15">
      <c r="C155" s="126"/>
    </row>
    <row r="156" spans="3:3" x14ac:dyDescent="0.15">
      <c r="C156" s="126"/>
    </row>
    <row r="157" spans="3:3" x14ac:dyDescent="0.15">
      <c r="C157" s="126"/>
    </row>
    <row r="158" spans="3:3" x14ac:dyDescent="0.15">
      <c r="C158" s="126"/>
    </row>
    <row r="159" spans="3:3" x14ac:dyDescent="0.15">
      <c r="C159" s="126"/>
    </row>
    <row r="160" spans="3:3" x14ac:dyDescent="0.15">
      <c r="C160" s="126"/>
    </row>
    <row r="161" spans="3:3" x14ac:dyDescent="0.15">
      <c r="C161" s="126"/>
    </row>
    <row r="162" spans="3:3" x14ac:dyDescent="0.15">
      <c r="C162" s="126"/>
    </row>
    <row r="163" spans="3:3" x14ac:dyDescent="0.15">
      <c r="C163" s="126"/>
    </row>
    <row r="164" spans="3:3" x14ac:dyDescent="0.15">
      <c r="C164" s="126"/>
    </row>
    <row r="165" spans="3:3" x14ac:dyDescent="0.15">
      <c r="C165" s="126"/>
    </row>
    <row r="166" spans="3:3" x14ac:dyDescent="0.15">
      <c r="C166" s="126"/>
    </row>
    <row r="167" spans="3:3" x14ac:dyDescent="0.15">
      <c r="C167" s="126"/>
    </row>
    <row r="168" spans="3:3" x14ac:dyDescent="0.15">
      <c r="C168" s="126"/>
    </row>
    <row r="169" spans="3:3" x14ac:dyDescent="0.15">
      <c r="C169" s="126"/>
    </row>
    <row r="170" spans="3:3" x14ac:dyDescent="0.15">
      <c r="C170" s="126"/>
    </row>
    <row r="171" spans="3:3" x14ac:dyDescent="0.15">
      <c r="C171" s="126"/>
    </row>
    <row r="172" spans="3:3" x14ac:dyDescent="0.15">
      <c r="C172" s="126"/>
    </row>
    <row r="173" spans="3:3" x14ac:dyDescent="0.15">
      <c r="C173" s="126"/>
    </row>
    <row r="174" spans="3:3" x14ac:dyDescent="0.15">
      <c r="C174" s="126"/>
    </row>
    <row r="175" spans="3:3" x14ac:dyDescent="0.15">
      <c r="C175" s="126"/>
    </row>
    <row r="176" spans="3:3" x14ac:dyDescent="0.15">
      <c r="C176" s="126"/>
    </row>
    <row r="177" spans="3:3" x14ac:dyDescent="0.15">
      <c r="C177" s="126"/>
    </row>
    <row r="178" spans="3:3" x14ac:dyDescent="0.15">
      <c r="C178" s="126"/>
    </row>
    <row r="179" spans="3:3" x14ac:dyDescent="0.15">
      <c r="C179" s="126"/>
    </row>
    <row r="180" spans="3:3" x14ac:dyDescent="0.15">
      <c r="C180" s="126"/>
    </row>
    <row r="181" spans="3:3" x14ac:dyDescent="0.15">
      <c r="C181" s="126"/>
    </row>
    <row r="182" spans="3:3" x14ac:dyDescent="0.15">
      <c r="C182" s="126"/>
    </row>
    <row r="183" spans="3:3" x14ac:dyDescent="0.15">
      <c r="C183" s="126"/>
    </row>
    <row r="184" spans="3:3" x14ac:dyDescent="0.15">
      <c r="C184" s="126"/>
    </row>
    <row r="185" spans="3:3" x14ac:dyDescent="0.15">
      <c r="C185" s="126"/>
    </row>
    <row r="186" spans="3:3" x14ac:dyDescent="0.15">
      <c r="C186" s="126"/>
    </row>
    <row r="187" spans="3:3" x14ac:dyDescent="0.15">
      <c r="C187" s="126"/>
    </row>
    <row r="188" spans="3:3" x14ac:dyDescent="0.15">
      <c r="C188" s="126"/>
    </row>
    <row r="189" spans="3:3" x14ac:dyDescent="0.15">
      <c r="C189" s="126"/>
    </row>
    <row r="190" spans="3:3" x14ac:dyDescent="0.15">
      <c r="C190" s="126"/>
    </row>
    <row r="191" spans="3:3" x14ac:dyDescent="0.15">
      <c r="C191" s="126"/>
    </row>
    <row r="192" spans="3:3" x14ac:dyDescent="0.15">
      <c r="C192" s="126"/>
    </row>
    <row r="193" spans="3:3" x14ac:dyDescent="0.15">
      <c r="C193" s="126"/>
    </row>
    <row r="194" spans="3:3" x14ac:dyDescent="0.15">
      <c r="C194" s="126"/>
    </row>
    <row r="195" spans="3:3" x14ac:dyDescent="0.15">
      <c r="C195" s="126"/>
    </row>
    <row r="196" spans="3:3" x14ac:dyDescent="0.15">
      <c r="C196" s="126"/>
    </row>
    <row r="197" spans="3:3" x14ac:dyDescent="0.15">
      <c r="C197" s="126"/>
    </row>
    <row r="198" spans="3:3" x14ac:dyDescent="0.15">
      <c r="C198" s="126"/>
    </row>
    <row r="199" spans="3:3" x14ac:dyDescent="0.15">
      <c r="C199" s="126"/>
    </row>
    <row r="200" spans="3:3" x14ac:dyDescent="0.15">
      <c r="C200" s="126"/>
    </row>
    <row r="201" spans="3:3" x14ac:dyDescent="0.15">
      <c r="C201" s="126"/>
    </row>
    <row r="202" spans="3:3" x14ac:dyDescent="0.15">
      <c r="C202" s="126"/>
    </row>
    <row r="203" spans="3:3" x14ac:dyDescent="0.15">
      <c r="C203" s="126"/>
    </row>
    <row r="204" spans="3:3" x14ac:dyDescent="0.15">
      <c r="C204" s="126"/>
    </row>
    <row r="205" spans="3:3" x14ac:dyDescent="0.15">
      <c r="C205" s="126"/>
    </row>
    <row r="206" spans="3:3" x14ac:dyDescent="0.15">
      <c r="C206" s="126"/>
    </row>
    <row r="207" spans="3:3" x14ac:dyDescent="0.15">
      <c r="C207" s="126"/>
    </row>
    <row r="208" spans="3:3" x14ac:dyDescent="0.15">
      <c r="C208" s="126"/>
    </row>
    <row r="209" spans="3:3" x14ac:dyDescent="0.15">
      <c r="C209" s="126"/>
    </row>
    <row r="210" spans="3:3" x14ac:dyDescent="0.15">
      <c r="C210" s="126"/>
    </row>
  </sheetData>
  <phoneticPr fontId="4"/>
  <pageMargins left="0.7" right="0.7" top="0.75" bottom="0.75" header="0.51200000000000001" footer="0.512000000000000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"/>
  <sheetViews>
    <sheetView workbookViewId="0">
      <selection activeCell="M31" sqref="M31"/>
    </sheetView>
  </sheetViews>
  <sheetFormatPr baseColWidth="12" defaultColWidth="8.83203125" defaultRowHeight="14" x14ac:dyDescent="0.15"/>
  <sheetData/>
  <phoneticPr fontId="4"/>
  <pageMargins left="0.7" right="0.7" top="0.75" bottom="0.75" header="0.51200000000000001" footer="0.512000000000000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BI79"/>
  <sheetViews>
    <sheetView workbookViewId="0">
      <pane xSplit="1" ySplit="6" topLeftCell="Q15" activePane="bottomRight" state="frozen"/>
      <selection pane="topRight" activeCell="B1" sqref="B1"/>
      <selection pane="bottomLeft" activeCell="A7" sqref="A7"/>
      <selection pane="bottomRight" activeCell="B6" sqref="B6:BI6"/>
    </sheetView>
  </sheetViews>
  <sheetFormatPr baseColWidth="12" defaultColWidth="9" defaultRowHeight="14" x14ac:dyDescent="0.15"/>
  <cols>
    <col min="1" max="1" width="15.6640625" style="1" customWidth="1"/>
    <col min="2" max="2" width="9.6640625" style="1" bestFit="1" customWidth="1"/>
    <col min="3" max="4" width="9.1640625" style="1" customWidth="1"/>
    <col min="5" max="7" width="9.6640625" style="1" bestFit="1" customWidth="1"/>
    <col min="8" max="9" width="9.1640625" style="1" customWidth="1"/>
    <col min="10" max="11" width="9.6640625" style="1" bestFit="1" customWidth="1"/>
    <col min="12" max="13" width="9.5" style="1" customWidth="1"/>
    <col min="14" max="15" width="9.6640625" style="1" bestFit="1" customWidth="1"/>
    <col min="16" max="19" width="9.5" style="1" customWidth="1"/>
    <col min="20" max="26" width="9.5" style="1" bestFit="1" customWidth="1"/>
    <col min="27" max="29" width="9.1640625" style="1" bestFit="1" customWidth="1"/>
    <col min="30" max="33" width="9.5" style="1" bestFit="1" customWidth="1"/>
    <col min="34" max="37" width="9.1640625" style="1" bestFit="1" customWidth="1"/>
    <col min="38" max="39" width="9.5" style="1" bestFit="1" customWidth="1"/>
    <col min="40" max="45" width="9.1640625" style="1" bestFit="1" customWidth="1"/>
    <col min="46" max="47" width="9.5" style="1" bestFit="1" customWidth="1"/>
    <col min="48" max="53" width="9.1640625" style="1" bestFit="1" customWidth="1"/>
    <col min="54" max="55" width="9.5" style="1" bestFit="1" customWidth="1"/>
    <col min="56" max="61" width="9.1640625" style="1" bestFit="1" customWidth="1"/>
    <col min="62" max="16384" width="9" style="1"/>
  </cols>
  <sheetData>
    <row r="1" spans="1:61" ht="18" x14ac:dyDescent="0.15">
      <c r="A1" s="2" t="s">
        <v>223</v>
      </c>
    </row>
    <row r="3" spans="1:61" ht="21" thickBot="1" x14ac:dyDescent="0.2">
      <c r="A3" s="3" t="s">
        <v>225</v>
      </c>
    </row>
    <row r="4" spans="1:61" x14ac:dyDescent="0.15">
      <c r="A4" s="511" t="s">
        <v>24</v>
      </c>
      <c r="B4" s="443" t="s">
        <v>190</v>
      </c>
      <c r="C4" s="444"/>
      <c r="D4" s="444"/>
      <c r="E4" s="445"/>
      <c r="F4" s="449" t="str">
        <f>ROUND('1. 実験内容を入力するシート'!A32,2)&amp;"uM"</f>
        <v>159.81uM</v>
      </c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1"/>
      <c r="V4" s="438" t="str">
        <f>'3. データシート'!V4:Y4</f>
        <v>キュウリ</v>
      </c>
      <c r="W4" s="439"/>
      <c r="X4" s="439"/>
      <c r="Y4" s="440"/>
      <c r="Z4" s="438" t="str">
        <f>'3. データシート'!Z4:AC4</f>
        <v>レタス</v>
      </c>
      <c r="AA4" s="439"/>
      <c r="AB4" s="439"/>
      <c r="AC4" s="440"/>
      <c r="AD4" s="438" t="str">
        <f>'3. データシート'!AD4:AG4</f>
        <v>3</v>
      </c>
      <c r="AE4" s="439"/>
      <c r="AF4" s="439"/>
      <c r="AG4" s="440"/>
      <c r="AH4" s="438" t="str">
        <f>'3. データシート'!AH4:AK4</f>
        <v>4</v>
      </c>
      <c r="AI4" s="439"/>
      <c r="AJ4" s="439"/>
      <c r="AK4" s="440"/>
      <c r="AL4" s="438" t="str">
        <f>'3. データシート'!AL4:AO4</f>
        <v>5</v>
      </c>
      <c r="AM4" s="439"/>
      <c r="AN4" s="439"/>
      <c r="AO4" s="440"/>
      <c r="AP4" s="438" t="str">
        <f>'3. データシート'!AP4:AS4</f>
        <v>6</v>
      </c>
      <c r="AQ4" s="439"/>
      <c r="AR4" s="439"/>
      <c r="AS4" s="440"/>
      <c r="AT4" s="438" t="str">
        <f>'3. データシート'!AT4:AW4</f>
        <v>7</v>
      </c>
      <c r="AU4" s="439"/>
      <c r="AV4" s="439"/>
      <c r="AW4" s="440"/>
      <c r="AX4" s="438" t="str">
        <f>'3. データシート'!AX4:BA4</f>
        <v>8</v>
      </c>
      <c r="AY4" s="439"/>
      <c r="AZ4" s="439"/>
      <c r="BA4" s="440"/>
      <c r="BB4" s="438">
        <f>'3. データシート'!BB4:BE4</f>
        <v>9</v>
      </c>
      <c r="BC4" s="439"/>
      <c r="BD4" s="439"/>
      <c r="BE4" s="440"/>
      <c r="BF4" s="505" t="s">
        <v>256</v>
      </c>
      <c r="BG4" s="506"/>
      <c r="BH4" s="507" t="s">
        <v>250</v>
      </c>
      <c r="BI4" s="506"/>
    </row>
    <row r="5" spans="1:61" ht="14.25" customHeight="1" x14ac:dyDescent="0.15">
      <c r="A5" s="512"/>
      <c r="B5" s="446"/>
      <c r="C5" s="447"/>
      <c r="D5" s="447"/>
      <c r="E5" s="448"/>
      <c r="F5" s="452" t="str">
        <f>ROUND('1. 実験内容を入力するシート'!D32,2)&amp;"uM"</f>
        <v>19.98uM</v>
      </c>
      <c r="G5" s="453"/>
      <c r="H5" s="453"/>
      <c r="I5" s="454"/>
      <c r="J5" s="455" t="str">
        <f>ROUND('1. 実験内容を入力するシート'!C32,2)&amp;"uM"</f>
        <v>39.95uM</v>
      </c>
      <c r="K5" s="453"/>
      <c r="L5" s="453"/>
      <c r="M5" s="454"/>
      <c r="N5" s="455" t="str">
        <f>ROUND('1. 実験内容を入力するシート'!B32,2)&amp;"uM"</f>
        <v>79.91uM</v>
      </c>
      <c r="O5" s="453"/>
      <c r="P5" s="453"/>
      <c r="Q5" s="454"/>
      <c r="R5" s="455" t="s">
        <v>192</v>
      </c>
      <c r="S5" s="453"/>
      <c r="T5" s="453"/>
      <c r="U5" s="456"/>
      <c r="V5" s="433">
        <f>'3. データシート'!V5:W5</f>
        <v>60</v>
      </c>
      <c r="W5" s="434"/>
      <c r="X5" s="435">
        <f>'3. データシート'!X5:Y5</f>
        <v>120</v>
      </c>
      <c r="Y5" s="434"/>
      <c r="Z5" s="433">
        <f>'3. データシート'!Z5:AA5</f>
        <v>44</v>
      </c>
      <c r="AA5" s="434"/>
      <c r="AB5" s="435">
        <f>'3. データシート'!AB5:AC5</f>
        <v>88</v>
      </c>
      <c r="AC5" s="434"/>
      <c r="AD5" s="433" t="e">
        <f>'3. データシート'!AD5:AE5</f>
        <v>#DIV/0!</v>
      </c>
      <c r="AE5" s="434"/>
      <c r="AF5" s="435" t="e">
        <f>'3. データシート'!AF5:AG5</f>
        <v>#DIV/0!</v>
      </c>
      <c r="AG5" s="434"/>
      <c r="AH5" s="433" t="e">
        <f>'3. データシート'!AH5:AI5</f>
        <v>#DIV/0!</v>
      </c>
      <c r="AI5" s="435"/>
      <c r="AJ5" s="436" t="e">
        <f>'3. データシート'!AJ5:AK5</f>
        <v>#DIV/0!</v>
      </c>
      <c r="AK5" s="437"/>
      <c r="AL5" s="433" t="e">
        <f>'3. データシート'!AL5:AM5</f>
        <v>#DIV/0!</v>
      </c>
      <c r="AM5" s="434"/>
      <c r="AN5" s="435" t="e">
        <f>'3. データシート'!AN5:AO5</f>
        <v>#DIV/0!</v>
      </c>
      <c r="AO5" s="434"/>
      <c r="AP5" s="433" t="e">
        <f>'3. データシート'!AP5:AQ5</f>
        <v>#DIV/0!</v>
      </c>
      <c r="AQ5" s="434"/>
      <c r="AR5" s="435" t="e">
        <f>'3. データシート'!AR5:AS5</f>
        <v>#DIV/0!</v>
      </c>
      <c r="AS5" s="434"/>
      <c r="AT5" s="433" t="e">
        <f>'3. データシート'!AT5:AU5</f>
        <v>#DIV/0!</v>
      </c>
      <c r="AU5" s="434"/>
      <c r="AV5" s="435" t="e">
        <f>'3. データシート'!AV5:AW5</f>
        <v>#DIV/0!</v>
      </c>
      <c r="AW5" s="434"/>
      <c r="AX5" s="433" t="e">
        <f>'3. データシート'!AX5:AY5</f>
        <v>#DIV/0!</v>
      </c>
      <c r="AY5" s="434"/>
      <c r="AZ5" s="435" t="e">
        <f>'3. データシート'!AZ5:BA5</f>
        <v>#DIV/0!</v>
      </c>
      <c r="BA5" s="434"/>
      <c r="BB5" s="433" t="e">
        <f>'3. データシート'!BB5:BC5</f>
        <v>#DIV/0!</v>
      </c>
      <c r="BC5" s="434"/>
      <c r="BD5" s="435" t="e">
        <f>'3. データシート'!BD5:BE5</f>
        <v>#DIV/0!</v>
      </c>
      <c r="BE5" s="434"/>
      <c r="BF5" s="325">
        <v>40</v>
      </c>
      <c r="BG5" s="324">
        <v>80</v>
      </c>
      <c r="BH5" s="325">
        <v>40</v>
      </c>
      <c r="BI5" s="324">
        <v>80</v>
      </c>
    </row>
    <row r="6" spans="1:61" s="5" customFormat="1" x14ac:dyDescent="0.15">
      <c r="A6" s="513"/>
      <c r="B6" s="14" t="s">
        <v>89</v>
      </c>
      <c r="C6" s="16" t="s">
        <v>193</v>
      </c>
      <c r="D6" s="15" t="s">
        <v>194</v>
      </c>
      <c r="E6" s="8" t="s">
        <v>195</v>
      </c>
      <c r="F6" s="9" t="s">
        <v>90</v>
      </c>
      <c r="G6" s="4" t="s">
        <v>91</v>
      </c>
      <c r="H6" s="4" t="s">
        <v>196</v>
      </c>
      <c r="I6" s="4" t="s">
        <v>197</v>
      </c>
      <c r="J6" s="4" t="s">
        <v>22</v>
      </c>
      <c r="K6" s="4" t="s">
        <v>23</v>
      </c>
      <c r="L6" s="4" t="s">
        <v>198</v>
      </c>
      <c r="M6" s="4" t="s">
        <v>199</v>
      </c>
      <c r="N6" s="4" t="s">
        <v>200</v>
      </c>
      <c r="O6" s="4" t="s">
        <v>201</v>
      </c>
      <c r="P6" s="4" t="s">
        <v>202</v>
      </c>
      <c r="Q6" s="4" t="s">
        <v>203</v>
      </c>
      <c r="R6" s="4" t="s">
        <v>204</v>
      </c>
      <c r="S6" s="4" t="s">
        <v>205</v>
      </c>
      <c r="T6" s="4" t="s">
        <v>166</v>
      </c>
      <c r="U6" s="10" t="s">
        <v>167</v>
      </c>
      <c r="V6" s="225" t="s">
        <v>176</v>
      </c>
      <c r="W6" s="226" t="s">
        <v>271</v>
      </c>
      <c r="X6" s="227" t="s">
        <v>177</v>
      </c>
      <c r="Y6" s="228" t="s">
        <v>272</v>
      </c>
      <c r="Z6" s="245" t="s">
        <v>178</v>
      </c>
      <c r="AA6" s="226" t="s">
        <v>273</v>
      </c>
      <c r="AB6" s="227" t="s">
        <v>179</v>
      </c>
      <c r="AC6" s="228" t="s">
        <v>274</v>
      </c>
      <c r="AD6" s="225" t="s">
        <v>180</v>
      </c>
      <c r="AE6" s="226" t="s">
        <v>275</v>
      </c>
      <c r="AF6" s="246" t="s">
        <v>181</v>
      </c>
      <c r="AG6" s="247" t="s">
        <v>276</v>
      </c>
      <c r="AH6" s="245" t="s">
        <v>182</v>
      </c>
      <c r="AI6" s="226" t="s">
        <v>277</v>
      </c>
      <c r="AJ6" s="227" t="s">
        <v>183</v>
      </c>
      <c r="AK6" s="228" t="s">
        <v>278</v>
      </c>
      <c r="AL6" s="225" t="s">
        <v>184</v>
      </c>
      <c r="AM6" s="226" t="s">
        <v>279</v>
      </c>
      <c r="AN6" s="246" t="s">
        <v>185</v>
      </c>
      <c r="AO6" s="247" t="s">
        <v>280</v>
      </c>
      <c r="AP6" s="245" t="s">
        <v>186</v>
      </c>
      <c r="AQ6" s="226" t="s">
        <v>281</v>
      </c>
      <c r="AR6" s="227" t="s">
        <v>187</v>
      </c>
      <c r="AS6" s="228" t="s">
        <v>282</v>
      </c>
      <c r="AT6" s="225" t="s">
        <v>18</v>
      </c>
      <c r="AU6" s="226" t="s">
        <v>283</v>
      </c>
      <c r="AV6" s="246" t="s">
        <v>1</v>
      </c>
      <c r="AW6" s="247" t="s">
        <v>284</v>
      </c>
      <c r="AX6" s="245" t="s">
        <v>2</v>
      </c>
      <c r="AY6" s="226" t="s">
        <v>285</v>
      </c>
      <c r="AZ6" s="227" t="s">
        <v>87</v>
      </c>
      <c r="BA6" s="228" t="s">
        <v>286</v>
      </c>
      <c r="BB6" s="225" t="s">
        <v>114</v>
      </c>
      <c r="BC6" s="226" t="s">
        <v>287</v>
      </c>
      <c r="BD6" s="246" t="s">
        <v>124</v>
      </c>
      <c r="BE6" s="247" t="s">
        <v>288</v>
      </c>
      <c r="BF6" s="331" t="s">
        <v>115</v>
      </c>
      <c r="BG6" s="332" t="s">
        <v>125</v>
      </c>
      <c r="BH6" s="333" t="s">
        <v>135</v>
      </c>
      <c r="BI6" s="332" t="s">
        <v>145</v>
      </c>
    </row>
    <row r="7" spans="1:61" x14ac:dyDescent="0.15">
      <c r="A7" s="6">
        <v>0</v>
      </c>
      <c r="B7" s="17">
        <f>'3. データシート'!B7/'3. データシート'!B$7</f>
        <v>1</v>
      </c>
      <c r="C7" s="19">
        <f>'3. データシート'!C7/'3. データシート'!C$7</f>
        <v>1</v>
      </c>
      <c r="D7" s="18">
        <f>'3. データシート'!D7/'3. データシート'!D$7</f>
        <v>1</v>
      </c>
      <c r="E7" s="11">
        <f>'3. データシート'!E7/'3. データシート'!E$7</f>
        <v>1</v>
      </c>
      <c r="F7" s="20">
        <f>'3. データシート'!F7/'3. データシート'!F$7</f>
        <v>1</v>
      </c>
      <c r="G7" s="21">
        <f>'3. データシート'!G7/'3. データシート'!G$7</f>
        <v>1</v>
      </c>
      <c r="H7" s="21">
        <f>'3. データシート'!H7/'3. データシート'!H$7</f>
        <v>1</v>
      </c>
      <c r="I7" s="21">
        <f>'3. データシート'!I7/'3. データシート'!I$7</f>
        <v>1</v>
      </c>
      <c r="J7" s="21">
        <f>'3. データシート'!J7/'3. データシート'!J$7</f>
        <v>1</v>
      </c>
      <c r="K7" s="21">
        <f>'3. データシート'!K7/'3. データシート'!K$7</f>
        <v>1</v>
      </c>
      <c r="L7" s="21">
        <f>'3. データシート'!L7/'3. データシート'!L$7</f>
        <v>1</v>
      </c>
      <c r="M7" s="21">
        <f>'3. データシート'!M7/'3. データシート'!M$7</f>
        <v>1</v>
      </c>
      <c r="N7" s="21">
        <f>'3. データシート'!N7/'3. データシート'!N$7</f>
        <v>1</v>
      </c>
      <c r="O7" s="21">
        <f>'3. データシート'!O7/'3. データシート'!O$7</f>
        <v>1</v>
      </c>
      <c r="P7" s="21">
        <f>'3. データシート'!P7/'3. データシート'!P$7</f>
        <v>1</v>
      </c>
      <c r="Q7" s="21">
        <f>'3. データシート'!Q7/'3. データシート'!Q$7</f>
        <v>1</v>
      </c>
      <c r="R7" s="21">
        <f>'3. データシート'!R7/'3. データシート'!R$7</f>
        <v>1</v>
      </c>
      <c r="S7" s="21">
        <f>'3. データシート'!S7/'3. データシート'!S$7</f>
        <v>1</v>
      </c>
      <c r="T7" s="21">
        <f>'3. データシート'!T7/'3. データシート'!T$7</f>
        <v>1</v>
      </c>
      <c r="U7" s="22">
        <f>'3. データシート'!U7/'3. データシート'!U$7</f>
        <v>1</v>
      </c>
      <c r="V7" s="248">
        <f>'3. データシート'!V7/'3. データシート'!V$7</f>
        <v>1</v>
      </c>
      <c r="W7" s="249">
        <f>'3. データシート'!W7/'3. データシート'!W$7</f>
        <v>1</v>
      </c>
      <c r="X7" s="250">
        <f>'3. データシート'!X7/'3. データシート'!X$7</f>
        <v>1</v>
      </c>
      <c r="Y7" s="251">
        <f>'3. データシート'!Y7/'3. データシート'!Y$7</f>
        <v>1</v>
      </c>
      <c r="Z7" s="248">
        <f>'3. データシート'!Z7/'3. データシート'!Z$7</f>
        <v>1</v>
      </c>
      <c r="AA7" s="249">
        <f>'3. データシート'!AA7/'3. データシート'!AA$7</f>
        <v>1</v>
      </c>
      <c r="AB7" s="250">
        <f>'3. データシート'!AB7/'3. データシート'!AB$7</f>
        <v>1</v>
      </c>
      <c r="AC7" s="251">
        <f>'3. データシート'!AC7/'3. データシート'!AC$7</f>
        <v>1</v>
      </c>
      <c r="AD7" s="248">
        <f>'3. データシート'!AD7/'3. データシート'!AD$7</f>
        <v>1</v>
      </c>
      <c r="AE7" s="249">
        <f>'3. データシート'!AE7/'3. データシート'!AE$7</f>
        <v>1</v>
      </c>
      <c r="AF7" s="250">
        <f>'3. データシート'!AF7/'3. データシート'!AF$7</f>
        <v>1</v>
      </c>
      <c r="AG7" s="251">
        <f>'3. データシート'!AG7/'3. データシート'!AG$7</f>
        <v>1</v>
      </c>
      <c r="AH7" s="248">
        <f>'3. データシート'!AH7/'3. データシート'!AH$7</f>
        <v>1</v>
      </c>
      <c r="AI7" s="249">
        <f>'3. データシート'!AI7/'3. データシート'!AI$7</f>
        <v>1</v>
      </c>
      <c r="AJ7" s="250">
        <f>'3. データシート'!AJ7/'3. データシート'!AJ$7</f>
        <v>1</v>
      </c>
      <c r="AK7" s="251">
        <f>'3. データシート'!AK7/'3. データシート'!AK$7</f>
        <v>1</v>
      </c>
      <c r="AL7" s="248">
        <f>'3. データシート'!AL7/'3. データシート'!AL$7</f>
        <v>1</v>
      </c>
      <c r="AM7" s="249">
        <f>'3. データシート'!AM7/'3. データシート'!AM$7</f>
        <v>1</v>
      </c>
      <c r="AN7" s="250">
        <f>'3. データシート'!AN7/'3. データシート'!AN$7</f>
        <v>1</v>
      </c>
      <c r="AO7" s="251">
        <f>'3. データシート'!AO7/'3. データシート'!AO$7</f>
        <v>1</v>
      </c>
      <c r="AP7" s="248">
        <f>'3. データシート'!AP7/'3. データシート'!AP$7</f>
        <v>1</v>
      </c>
      <c r="AQ7" s="249">
        <f>'3. データシート'!AQ7/'3. データシート'!AQ$7</f>
        <v>1</v>
      </c>
      <c r="AR7" s="250">
        <f>'3. データシート'!AR7/'3. データシート'!AR$7</f>
        <v>1</v>
      </c>
      <c r="AS7" s="251">
        <f>'3. データシート'!AS7/'3. データシート'!AS$7</f>
        <v>1</v>
      </c>
      <c r="AT7" s="248">
        <f>'3. データシート'!AT7/'3. データシート'!AT$7</f>
        <v>1</v>
      </c>
      <c r="AU7" s="249">
        <f>'3. データシート'!AU7/'3. データシート'!AU$7</f>
        <v>1</v>
      </c>
      <c r="AV7" s="250">
        <f>'3. データシート'!AV7/'3. データシート'!AV$7</f>
        <v>1</v>
      </c>
      <c r="AW7" s="251">
        <f>'3. データシート'!AW7/'3. データシート'!AW$7</f>
        <v>1</v>
      </c>
      <c r="AX7" s="248">
        <f>'3. データシート'!AX7/'3. データシート'!AX$7</f>
        <v>1</v>
      </c>
      <c r="AY7" s="249">
        <f>'3. データシート'!AY7/'3. データシート'!AY$7</f>
        <v>1</v>
      </c>
      <c r="AZ7" s="250">
        <f>'3. データシート'!AZ7/'3. データシート'!AZ$7</f>
        <v>1</v>
      </c>
      <c r="BA7" s="251">
        <f>'3. データシート'!BA7/'3. データシート'!BA$7</f>
        <v>1</v>
      </c>
      <c r="BB7" s="248">
        <f>'3. データシート'!BB7/'3. データシート'!BB$7</f>
        <v>1</v>
      </c>
      <c r="BC7" s="249">
        <f>'3. データシート'!BC7/'3. データシート'!BC$7</f>
        <v>1</v>
      </c>
      <c r="BD7" s="250">
        <f>'3. データシート'!BD7/'3. データシート'!BD$7</f>
        <v>1</v>
      </c>
      <c r="BE7" s="251">
        <f>'3. データシート'!BE7/'3. データシート'!BE$7</f>
        <v>1</v>
      </c>
      <c r="BF7" s="248">
        <f>'3. データシート'!BF7/'3. データシート'!BF$7</f>
        <v>1</v>
      </c>
      <c r="BG7" s="249">
        <f>'3. データシート'!BG7/'3. データシート'!BG$7</f>
        <v>1</v>
      </c>
      <c r="BH7" s="250">
        <f>'3. データシート'!BH7/'3. データシート'!BH$7</f>
        <v>1</v>
      </c>
      <c r="BI7" s="251">
        <f>'3. データシート'!BI7/'3. データシート'!BI$7</f>
        <v>1</v>
      </c>
    </row>
    <row r="8" spans="1:61" x14ac:dyDescent="0.15">
      <c r="A8" s="6">
        <v>2</v>
      </c>
      <c r="B8" s="17">
        <f>'3. データシート'!B8/'3. データシート'!B$7</f>
        <v>0.94915083404727107</v>
      </c>
      <c r="C8" s="19">
        <f>'3. データシート'!C8/'3. データシート'!C$7</f>
        <v>0.95019738839963563</v>
      </c>
      <c r="D8" s="18">
        <f>'3. データシート'!D8/'3. データシート'!D$7</f>
        <v>0.94414487740360153</v>
      </c>
      <c r="E8" s="11">
        <f>'3. データシート'!E8/'3. データシート'!E$7</f>
        <v>0.94595422966898246</v>
      </c>
      <c r="F8" s="23">
        <f>'3. データシート'!F8/'3. データシート'!F$7</f>
        <v>0.96938156831042843</v>
      </c>
      <c r="G8" s="19">
        <f>'3. データシート'!G8/'3. データシート'!G$7</f>
        <v>0.97073219962658319</v>
      </c>
      <c r="H8" s="19">
        <f>'3. データシート'!H8/'3. データシート'!H$7</f>
        <v>0.96776972583996357</v>
      </c>
      <c r="I8" s="19">
        <f>'3. データシート'!I8/'3. データシート'!I$7</f>
        <v>0.96612315171156571</v>
      </c>
      <c r="J8" s="19">
        <f>'3. データシート'!J8/'3. データシート'!J$7</f>
        <v>0.96803307618615442</v>
      </c>
      <c r="K8" s="19">
        <f>'3. データシート'!K8/'3. データシート'!K$7</f>
        <v>0.97403390866045514</v>
      </c>
      <c r="L8" s="19">
        <f>'3. データシート'!L8/'3. データシート'!L$7</f>
        <v>0.96526750650277959</v>
      </c>
      <c r="M8" s="19">
        <f>'3. データシート'!M8/'3. データシート'!M$7</f>
        <v>0.9700994999747462</v>
      </c>
      <c r="N8" s="19">
        <f>'3. データシート'!N8/'3. データシート'!N$7</f>
        <v>0.97275817254823549</v>
      </c>
      <c r="O8" s="19">
        <f>'3. データシート'!O8/'3. データシート'!O$7</f>
        <v>0.973343449671219</v>
      </c>
      <c r="P8" s="19">
        <f>'3. データシート'!P8/'3. データシート'!P$7</f>
        <v>0.96853004182393143</v>
      </c>
      <c r="Q8" s="19">
        <f>'3. データシート'!Q8/'3. データシート'!Q$7</f>
        <v>0.96930647861600117</v>
      </c>
      <c r="R8" s="19">
        <f>'3. データシート'!R8/'3. データシート'!R$7</f>
        <v>0.96912547528517112</v>
      </c>
      <c r="S8" s="19">
        <f>'3. データシート'!S8/'3. データシート'!S$7</f>
        <v>0.96925120032689749</v>
      </c>
      <c r="T8" s="19">
        <f>'3. データシート'!T8/'3. データシート'!T$7</f>
        <v>0.96633542891908331</v>
      </c>
      <c r="U8" s="24">
        <f>'3. データシート'!U8/'3. データシート'!U$7</f>
        <v>0.97577182580249433</v>
      </c>
      <c r="V8" s="252">
        <f>'3. データシート'!V8/'3. データシート'!V$7</f>
        <v>0.95923803779654204</v>
      </c>
      <c r="W8" s="253">
        <f>'3. データシート'!W8/'3. データシート'!W$7</f>
        <v>0.96077734929977676</v>
      </c>
      <c r="X8" s="254">
        <f>'3. データシート'!X8/'3. データシート'!X$7</f>
        <v>0.95536514894888913</v>
      </c>
      <c r="Y8" s="11">
        <f>'3. データシート'!Y8/'3. データシート'!Y$7</f>
        <v>0.95622996794871795</v>
      </c>
      <c r="Z8" s="252">
        <f>'3. データシート'!Z8/'3. データシート'!Z$7</f>
        <v>0.96632045981647674</v>
      </c>
      <c r="AA8" s="253">
        <f>'3. データシート'!AA8/'3. データシート'!AA$7</f>
        <v>0.95895125778205192</v>
      </c>
      <c r="AB8" s="254">
        <f>'3. データシート'!AB8/'3. データシート'!AB$7</f>
        <v>0.95866699825913948</v>
      </c>
      <c r="AC8" s="11">
        <f>'3. データシート'!AC8/'3. データシート'!AC$7</f>
        <v>0.9600754791935644</v>
      </c>
      <c r="AD8" s="252">
        <f>'3. データシート'!AD8/'3. データシート'!AD$7</f>
        <v>0.94892167990919407</v>
      </c>
      <c r="AE8" s="253">
        <f>'3. データシート'!AE8/'3. データシート'!AE$7</f>
        <v>0.94389100498095513</v>
      </c>
      <c r="AF8" s="254">
        <f>'3. データシート'!AF8/'3. データシート'!AF$7</f>
        <v>0.94920416584790723</v>
      </c>
      <c r="AG8" s="11">
        <f>'3. データシート'!AG8/'3. データシート'!AG$7</f>
        <v>0.94531097679859621</v>
      </c>
      <c r="AH8" s="252">
        <f>'3. データシート'!AH8/'3. データシート'!AH$7</f>
        <v>0.95410497319100795</v>
      </c>
      <c r="AI8" s="253">
        <f>'3. データシート'!AI8/'3. データシート'!AI$7</f>
        <v>0.94644268774703555</v>
      </c>
      <c r="AJ8" s="254">
        <f>'3. データシート'!AJ8/'3. データシート'!AJ$7</f>
        <v>0.9489535226491107</v>
      </c>
      <c r="AK8" s="11">
        <f>'3. データシート'!AK8/'3. データシート'!AK$7</f>
        <v>0.944081968005413</v>
      </c>
      <c r="AL8" s="252">
        <f>'3. データシート'!AL8/'3. データシート'!AL$7</f>
        <v>0.95143335631957437</v>
      </c>
      <c r="AM8" s="253">
        <f>'3. データシート'!AM8/'3. データシート'!AM$7</f>
        <v>0.94516805697838924</v>
      </c>
      <c r="AN8" s="254">
        <f>'3. データシート'!AN8/'3. データシート'!AN$7</f>
        <v>0.95086971267987785</v>
      </c>
      <c r="AO8" s="11">
        <f>'3. データシート'!AO8/'3. データシート'!AO$7</f>
        <v>0.94334631847256289</v>
      </c>
      <c r="AP8" s="252">
        <f>'3. データシート'!AP8/'3. データシート'!AP$7</f>
        <v>0.94386836083929704</v>
      </c>
      <c r="AQ8" s="253">
        <f>'3. データシート'!AQ8/'3. データシート'!AQ$7</f>
        <v>0.94680537834920009</v>
      </c>
      <c r="AR8" s="254">
        <f>'3. データシート'!AR8/'3. データシート'!AR$7</f>
        <v>0.9493374902572097</v>
      </c>
      <c r="AS8" s="11">
        <f>'3. データシート'!AS8/'3. データシート'!AS$7</f>
        <v>0.94986922406277241</v>
      </c>
      <c r="AT8" s="252">
        <f>'3. データシート'!AT8/'3. データシート'!AT$7</f>
        <v>0.94972559780478238</v>
      </c>
      <c r="AU8" s="253">
        <f>'3. データシート'!AU8/'3. データシート'!AU$7</f>
        <v>0.94490752157829838</v>
      </c>
      <c r="AV8" s="254">
        <f>'3. データシート'!AV8/'3. データシート'!AV$7</f>
        <v>0.94795738858483192</v>
      </c>
      <c r="AW8" s="11">
        <f>'3. データシート'!AW8/'3. データシート'!AW$7</f>
        <v>0.94480153083754481</v>
      </c>
      <c r="AX8" s="252">
        <f>'3. データシート'!AX8/'3. データシート'!AX$7</f>
        <v>0.95066357491736153</v>
      </c>
      <c r="AY8" s="253">
        <f>'3. データシート'!AY8/'3. データシート'!AY$7</f>
        <v>0.94721839984273637</v>
      </c>
      <c r="AZ8" s="254">
        <f>'3. データシート'!AZ8/'3. データシート'!AZ$7</f>
        <v>0.94909987669543772</v>
      </c>
      <c r="BA8" s="11">
        <f>'3. データシート'!BA8/'3. データシート'!BA$7</f>
        <v>0.94961816919567588</v>
      </c>
      <c r="BB8" s="252">
        <f>'3. データシート'!BB8/'3. データシート'!BB$7</f>
        <v>0.95213641122800019</v>
      </c>
      <c r="BC8" s="253">
        <f>'3. データシート'!BC8/'3. データシート'!BC$7</f>
        <v>0.94362562651977566</v>
      </c>
      <c r="BD8" s="254">
        <f>'3. データシート'!BD8/'3. データシート'!BD$7</f>
        <v>0.94811790479984071</v>
      </c>
      <c r="BE8" s="11">
        <f>'3. データシート'!BE8/'3. データシート'!BE$7</f>
        <v>0.95207746652833358</v>
      </c>
      <c r="BF8" s="252">
        <f>'3. データシート'!BF8/'3. データシート'!BF$7</f>
        <v>0.96162709147380021</v>
      </c>
      <c r="BG8" s="253">
        <f>'3. データシート'!BG8/'3. データシート'!BG$7</f>
        <v>0.95281979364920366</v>
      </c>
      <c r="BH8" s="254">
        <f>'3. データシート'!BH8/'3. データシート'!BH$7</f>
        <v>0.97137260810607207</v>
      </c>
      <c r="BI8" s="11">
        <f>'3. データシート'!BI8/'3. データシート'!BI$7</f>
        <v>0.96914233852669796</v>
      </c>
    </row>
    <row r="9" spans="1:61" x14ac:dyDescent="0.15">
      <c r="A9" s="6">
        <v>4</v>
      </c>
      <c r="B9" s="17">
        <f>'3. データシート'!B9/'3. データシート'!B$7</f>
        <v>0.93413294360731747</v>
      </c>
      <c r="C9" s="19">
        <f>'3. データシート'!C9/'3. データシート'!C$7</f>
        <v>0.93086344771738028</v>
      </c>
      <c r="D9" s="18">
        <f>'3. データシート'!D9/'3. データシート'!D$7</f>
        <v>0.92654390070200432</v>
      </c>
      <c r="E9" s="11">
        <f>'3. データシート'!E9/'3. データシート'!E$7</f>
        <v>0.92679812014711893</v>
      </c>
      <c r="F9" s="23">
        <f>'3. データシート'!F9/'3. データシート'!F$7</f>
        <v>0.96892683912692001</v>
      </c>
      <c r="G9" s="19">
        <f>'3. データシート'!G9/'3. データシート'!G$7</f>
        <v>0.97169097239743651</v>
      </c>
      <c r="H9" s="19">
        <f>'3. データシート'!H9/'3. データシート'!H$7</f>
        <v>0.96842852075203978</v>
      </c>
      <c r="I9" s="19">
        <f>'3. データシート'!I9/'3. データシート'!I$7</f>
        <v>0.96662953210451696</v>
      </c>
      <c r="J9" s="19">
        <f>'3. データシート'!J9/'3. データシート'!J$7</f>
        <v>0.96843644430998843</v>
      </c>
      <c r="K9" s="19">
        <f>'3. データシート'!K9/'3. データシート'!K$7</f>
        <v>0.97321928618705766</v>
      </c>
      <c r="L9" s="19">
        <f>'3. データシート'!L9/'3. データシート'!L$7</f>
        <v>0.96455347579945938</v>
      </c>
      <c r="M9" s="19">
        <f>'3. データシート'!M9/'3. データシート'!M$7</f>
        <v>0.96878630233850194</v>
      </c>
      <c r="N9" s="19">
        <f>'3. データシート'!N9/'3. データシート'!N$7</f>
        <v>0.97030890732780162</v>
      </c>
      <c r="O9" s="19">
        <f>'3. データシート'!O9/'3. データシート'!O$7</f>
        <v>0.97556904400606981</v>
      </c>
      <c r="P9" s="19">
        <f>'3. データシート'!P9/'3. データシート'!P$7</f>
        <v>0.97118229113536669</v>
      </c>
      <c r="Q9" s="19">
        <f>'3. データシート'!Q9/'3. データシート'!Q$7</f>
        <v>0.97072700522550859</v>
      </c>
      <c r="R9" s="19">
        <f>'3. データシート'!R9/'3. データシート'!R$7</f>
        <v>0.97044359949302916</v>
      </c>
      <c r="S9" s="19">
        <f>'3. データシート'!S9/'3. データシート'!S$7</f>
        <v>0.97160077638165288</v>
      </c>
      <c r="T9" s="19">
        <f>'3. データシート'!T9/'3. データシート'!T$7</f>
        <v>0.96689312512674919</v>
      </c>
      <c r="U9" s="24">
        <f>'3. データシート'!U9/'3. データシート'!U$7</f>
        <v>0.97628296871805353</v>
      </c>
      <c r="V9" s="252">
        <f>'3. データシート'!V9/'3. データシート'!V$7</f>
        <v>0.9561720948934459</v>
      </c>
      <c r="W9" s="253">
        <f>'3. データシート'!W9/'3. データシート'!W$7</f>
        <v>0.95732697381773901</v>
      </c>
      <c r="X9" s="254">
        <f>'3. データシート'!X9/'3. データシート'!X$7</f>
        <v>0.95008468665936041</v>
      </c>
      <c r="Y9" s="11">
        <f>'3. データシート'!Y9/'3. データシート'!Y$7</f>
        <v>0.94921875</v>
      </c>
      <c r="Z9" s="252">
        <f>'3. データシート'!Z9/'3. データシート'!Z$7</f>
        <v>0.96077442775032773</v>
      </c>
      <c r="AA9" s="253">
        <f>'3. データシート'!AA9/'3. データシート'!AA$7</f>
        <v>0.95181454674292654</v>
      </c>
      <c r="AB9" s="254">
        <f>'3. データシート'!AB9/'3. データシート'!AB$7</f>
        <v>0.95419049987565285</v>
      </c>
      <c r="AC9" s="11">
        <f>'3. データシート'!AC9/'3. データシート'!AC$7</f>
        <v>0.95525871486741487</v>
      </c>
      <c r="AD9" s="252">
        <f>'3. データシート'!AD9/'3. データシート'!AD$7</f>
        <v>0.93500468834822092</v>
      </c>
      <c r="AE9" s="253">
        <f>'3. データシート'!AE9/'3. データシート'!AE$7</f>
        <v>0.93090145522023637</v>
      </c>
      <c r="AF9" s="254">
        <f>'3. データシート'!AF9/'3. データシート'!AF$7</f>
        <v>0.93314010611122022</v>
      </c>
      <c r="AG9" s="11">
        <f>'3. データシート'!AG9/'3. データシート'!AG$7</f>
        <v>0.93575745759407292</v>
      </c>
      <c r="AH9" s="252">
        <f>'3. データシート'!AH9/'3. データシート'!AH$7</f>
        <v>0.93752766983127556</v>
      </c>
      <c r="AI9" s="253">
        <f>'3. データシート'!AI9/'3. データシート'!AI$7</f>
        <v>0.9325098814229249</v>
      </c>
      <c r="AJ9" s="254">
        <f>'3. データシート'!AJ9/'3. データシート'!AJ$7</f>
        <v>0.93357570993416528</v>
      </c>
      <c r="AK9" s="11">
        <f>'3. データシート'!AK9/'3. データシート'!AK$7</f>
        <v>0.92943791986854185</v>
      </c>
      <c r="AL9" s="252">
        <f>'3. データシート'!AL9/'3. データシート'!AL$7</f>
        <v>0.93783863658752831</v>
      </c>
      <c r="AM9" s="253">
        <f>'3. データシート'!AM9/'3. データシート'!AM$7</f>
        <v>0.92882579638031126</v>
      </c>
      <c r="AN9" s="254">
        <f>'3. データシート'!AN9/'3. データシート'!AN$7</f>
        <v>0.93415378652066472</v>
      </c>
      <c r="AO9" s="11">
        <f>'3. データシート'!AO9/'3. データシート'!AO$7</f>
        <v>0.92627326504111962</v>
      </c>
      <c r="AP9" s="252">
        <f>'3. データシート'!AP9/'3. データシート'!AP$7</f>
        <v>0.93164889732729661</v>
      </c>
      <c r="AQ9" s="253">
        <f>'3. データシート'!AQ9/'3. データシート'!AQ$7</f>
        <v>0.92982628324663852</v>
      </c>
      <c r="AR9" s="254">
        <f>'3. データシート'!AR9/'3. データシート'!AR$7</f>
        <v>0.93423616523772413</v>
      </c>
      <c r="AS9" s="11">
        <f>'3. データシート'!AS9/'3. データシート'!AS$7</f>
        <v>0.93441828925699888</v>
      </c>
      <c r="AT9" s="252">
        <f>'3. データシート'!AT9/'3. データシート'!AT$7</f>
        <v>0.93517248137985098</v>
      </c>
      <c r="AU9" s="253">
        <f>'3. データシート'!AU9/'3. データシート'!AU$7</f>
        <v>0.93267570900123309</v>
      </c>
      <c r="AV9" s="254">
        <f>'3. データシート'!AV9/'3. データシート'!AV$7</f>
        <v>0.93354182955433929</v>
      </c>
      <c r="AW9" s="11">
        <f>'3. データシート'!AW9/'3. データシート'!AW$7</f>
        <v>0.92890437171875762</v>
      </c>
      <c r="AX9" s="252">
        <f>'3. データシート'!AX9/'3. データシート'!AX$7</f>
        <v>0.93660269376880956</v>
      </c>
      <c r="AY9" s="253">
        <f>'3. データシート'!AY9/'3. データシート'!AY$7</f>
        <v>0.93119716925496365</v>
      </c>
      <c r="AZ9" s="254">
        <f>'3. データシート'!AZ9/'3. データシート'!AZ$7</f>
        <v>0.93632552404438962</v>
      </c>
      <c r="BA9" s="11">
        <f>'3. データシート'!BA9/'3. データシート'!BA$7</f>
        <v>0.93553505901021516</v>
      </c>
      <c r="BB9" s="252">
        <f>'3. データシート'!BB9/'3. データシート'!BB$7</f>
        <v>0.93802662412125437</v>
      </c>
      <c r="BC9" s="253">
        <f>'3. データシート'!BC9/'3. データシート'!BC$7</f>
        <v>0.93186442360180632</v>
      </c>
      <c r="BD9" s="254">
        <f>'3. データシート'!BD9/'3. データシート'!BD$7</f>
        <v>0.93138816968731331</v>
      </c>
      <c r="BE9" s="11">
        <f>'3. データシート'!BE9/'3. データシート'!BE$7</f>
        <v>0.93933106071834394</v>
      </c>
      <c r="BF9" s="252">
        <f>'3. データシート'!BF9/'3. データシート'!BF$7</f>
        <v>0.94845205891193263</v>
      </c>
      <c r="BG9" s="253">
        <f>'3. データシート'!BG9/'3. データシート'!BG$7</f>
        <v>0.94064910347590902</v>
      </c>
      <c r="BH9" s="254">
        <f>'3. データシート'!BH9/'3. データシート'!BH$7</f>
        <v>0.96800763397117173</v>
      </c>
      <c r="BI9" s="11">
        <f>'3. データシート'!BI9/'3. データシート'!BI$7</f>
        <v>0.96657086673725612</v>
      </c>
    </row>
    <row r="10" spans="1:61" x14ac:dyDescent="0.15">
      <c r="A10" s="6">
        <v>6</v>
      </c>
      <c r="B10" s="17">
        <f>'3. データシート'!B10/'3. データシート'!B$7</f>
        <v>0.91185808597490303</v>
      </c>
      <c r="C10" s="19">
        <f>'3. データシート'!C10/'3. データシート'!C$7</f>
        <v>0.90742990181192429</v>
      </c>
      <c r="D10" s="18">
        <f>'3. データシート'!D10/'3. データシート'!D$7</f>
        <v>0.90141418252111105</v>
      </c>
      <c r="E10" s="11">
        <f>'3. データシート'!E10/'3. データシート'!E$7</f>
        <v>0.90013281569268488</v>
      </c>
      <c r="F10" s="23">
        <f>'3. データシート'!F10/'3. データシート'!F$7</f>
        <v>0.96609741309620045</v>
      </c>
      <c r="G10" s="19">
        <f>'3. データシート'!G10/'3. データシート'!G$7</f>
        <v>0.97108543170005546</v>
      </c>
      <c r="H10" s="19">
        <f>'3. データシート'!H10/'3. データシート'!H$7</f>
        <v>0.96498251659656409</v>
      </c>
      <c r="I10" s="19">
        <f>'3. データシート'!I10/'3. データシート'!I$7</f>
        <v>0.96749037877253397</v>
      </c>
      <c r="J10" s="19">
        <f>'3. データシート'!J10/'3. データシート'!J$7</f>
        <v>0.96904149649573945</v>
      </c>
      <c r="K10" s="19">
        <f>'3. データシート'!K10/'3. データシート'!K$7</f>
        <v>0.9738302530421058</v>
      </c>
      <c r="L10" s="19">
        <f>'3. データシート'!L10/'3. データシート'!L$7</f>
        <v>0.96414545825470499</v>
      </c>
      <c r="M10" s="19">
        <f>'3. データシート'!M10/'3. データシート'!M$7</f>
        <v>0.97070559119147437</v>
      </c>
      <c r="N10" s="19">
        <f>'3. データシート'!N10/'3. データシート'!N$7</f>
        <v>0.97250824752574228</v>
      </c>
      <c r="O10" s="19">
        <f>'3. データシート'!O10/'3. データシート'!O$7</f>
        <v>0.97728882144663631</v>
      </c>
      <c r="P10" s="19">
        <f>'3. データシート'!P10/'3. データシート'!P$7</f>
        <v>0.96955013771294507</v>
      </c>
      <c r="Q10" s="19">
        <f>'3. データシート'!Q10/'3. データシート'!Q$7</f>
        <v>0.97108213687788547</v>
      </c>
      <c r="R10" s="19">
        <f>'3. データシート'!R10/'3. データシート'!R$7</f>
        <v>0.97196451204055767</v>
      </c>
      <c r="S10" s="19">
        <f>'3. データシート'!S10/'3. データシート'!S$7</f>
        <v>0.97313310859127589</v>
      </c>
      <c r="T10" s="19">
        <f>'3. データシート'!T10/'3. データシート'!T$7</f>
        <v>0.96780571892111134</v>
      </c>
      <c r="U10" s="24">
        <f>'3. データシート'!U10/'3. データシート'!U$7</f>
        <v>0.97745859742383967</v>
      </c>
      <c r="V10" s="252">
        <f>'3. データシート'!V10/'3. データシート'!V$7</f>
        <v>0.94737635705669476</v>
      </c>
      <c r="W10" s="253">
        <f>'3. データシート'!W10/'3. データシート'!W$7</f>
        <v>0.94682362492388883</v>
      </c>
      <c r="X10" s="254">
        <f>'3. データシート'!X10/'3. データシート'!X$7</f>
        <v>0.9400717345820464</v>
      </c>
      <c r="Y10" s="11">
        <f>'3. データシート'!Y10/'3. データシート'!Y$7</f>
        <v>0.93739983974358976</v>
      </c>
      <c r="Z10" s="252">
        <f>'3. データシート'!Z10/'3. データシート'!Z$7</f>
        <v>0.95769890087728149</v>
      </c>
      <c r="AA10" s="253">
        <f>'3. データシート'!AA10/'3. データシート'!AA$7</f>
        <v>0.94898010831603985</v>
      </c>
      <c r="AB10" s="254">
        <f>'3. データシート'!AB10/'3. データシート'!AB$7</f>
        <v>0.94707784133300177</v>
      </c>
      <c r="AC10" s="11">
        <f>'3. データシート'!AC10/'3. データシート'!AC$7</f>
        <v>0.94279471645645052</v>
      </c>
      <c r="AD10" s="252">
        <f>'3. データシート'!AD10/'3. データシート'!AD$7</f>
        <v>0.91205645758278631</v>
      </c>
      <c r="AE10" s="253">
        <f>'3. データシート'!AE10/'3. データシート'!AE$7</f>
        <v>0.91297978318195139</v>
      </c>
      <c r="AF10" s="254">
        <f>'3. データシート'!AF10/'3. データシート'!AF$7</f>
        <v>0.9138337590882295</v>
      </c>
      <c r="AG10" s="11">
        <f>'3. データシート'!AG10/'3. データシート'!AG$7</f>
        <v>0.91416455449405343</v>
      </c>
      <c r="AH10" s="252">
        <f>'3. データシート'!AH10/'3. データシート'!AH$7</f>
        <v>0.91770377293521566</v>
      </c>
      <c r="AI10" s="253">
        <f>'3. データシート'!AI10/'3. データシート'!AI$7</f>
        <v>0.91106719367588929</v>
      </c>
      <c r="AJ10" s="254">
        <f>'3. データシート'!AJ10/'3. データシート'!AJ$7</f>
        <v>0.9079787756706299</v>
      </c>
      <c r="AK10" s="11">
        <f>'3. データシート'!AK10/'3. データシート'!AK$7</f>
        <v>0.91097578657387268</v>
      </c>
      <c r="AL10" s="252">
        <f>'3. データシート'!AL10/'3. データシート'!AL$7</f>
        <v>0.91941680622598754</v>
      </c>
      <c r="AM10" s="253">
        <f>'3. データシート'!AM10/'3. データシート'!AM$7</f>
        <v>0.90770281477145232</v>
      </c>
      <c r="AN10" s="254">
        <f>'3. データシート'!AN10/'3. データシート'!AN$7</f>
        <v>0.91549978196618054</v>
      </c>
      <c r="AO10" s="11">
        <f>'3. データシート'!AO10/'3. データシート'!AO$7</f>
        <v>0.90592988024816046</v>
      </c>
      <c r="AP10" s="252">
        <f>'3. データシート'!AP10/'3. データシート'!AP$7</f>
        <v>0.91188354997322429</v>
      </c>
      <c r="AQ10" s="253">
        <f>'3. データシート'!AQ10/'3. データシート'!AQ$7</f>
        <v>0.9057316714103445</v>
      </c>
      <c r="AR10" s="254">
        <f>'3. データシート'!AR10/'3. データシート'!AR$7</f>
        <v>0.91138932190179267</v>
      </c>
      <c r="AS10" s="11">
        <f>'3. データシート'!AS10/'3. データシート'!AS$7</f>
        <v>0.91252542865446096</v>
      </c>
      <c r="AT10" s="252">
        <f>'3. データシート'!AT10/'3. データシート'!AT$7</f>
        <v>0.91483731869854956</v>
      </c>
      <c r="AU10" s="253">
        <f>'3. データシート'!AU10/'3. データシート'!AU$7</f>
        <v>0.90865598027127004</v>
      </c>
      <c r="AV10" s="254">
        <f>'3. データシート'!AV10/'3. データシート'!AV$7</f>
        <v>0.91443510555121188</v>
      </c>
      <c r="AW10" s="11">
        <f>'3. データシート'!AW10/'3. データシート'!AW$7</f>
        <v>0.90967077179726219</v>
      </c>
      <c r="AX10" s="252">
        <f>'3. データシート'!AX10/'3. データシート'!AX$7</f>
        <v>0.91617741378459716</v>
      </c>
      <c r="AY10" s="253">
        <f>'3. データシート'!AY10/'3. データシート'!AY$7</f>
        <v>0.91252211519559667</v>
      </c>
      <c r="AZ10" s="254">
        <f>'3. データシート'!AZ10/'3. データシート'!AZ$7</f>
        <v>0.91570900123304566</v>
      </c>
      <c r="BA10" s="11">
        <f>'3. データシート'!BA10/'3. データシート'!BA$7</f>
        <v>0.91530298522265197</v>
      </c>
      <c r="BB10" s="252">
        <f>'3. データシート'!BB10/'3. データシート'!BB$7</f>
        <v>0.9157899985042629</v>
      </c>
      <c r="BC10" s="253">
        <f>'3. データシート'!BC10/'3. データシート'!BC$7</f>
        <v>0.91047590690288327</v>
      </c>
      <c r="BD10" s="254">
        <f>'3. データシート'!BD10/'3. データシート'!BD$7</f>
        <v>0.91231826329416454</v>
      </c>
      <c r="BE10" s="11">
        <f>'3. データシート'!BE10/'3. データシート'!BE$7</f>
        <v>0.91947038189812758</v>
      </c>
      <c r="BF10" s="252">
        <f>'3. データシート'!BF10/'3. データシート'!BF$7</f>
        <v>0.93106903115920248</v>
      </c>
      <c r="BG10" s="253">
        <f>'3. データシート'!BG10/'3. データシート'!BG$7</f>
        <v>0.91846138435340074</v>
      </c>
      <c r="BH10" s="254">
        <f>'3. データシート'!BH10/'3. データシート'!BH$7</f>
        <v>0.96946411531314347</v>
      </c>
      <c r="BI10" s="11">
        <f>'3. データシート'!BI10/'3. データシート'!BI$7</f>
        <v>0.96636918267533911</v>
      </c>
    </row>
    <row r="11" spans="1:61" x14ac:dyDescent="0.15">
      <c r="A11" s="6">
        <v>8</v>
      </c>
      <c r="B11" s="17">
        <f>'3. データシート'!B11/'3. データシート'!B$7</f>
        <v>0.88202388751700855</v>
      </c>
      <c r="C11" s="19">
        <f>'3. データシート'!C11/'3. データシート'!C$7</f>
        <v>0.87316530013159221</v>
      </c>
      <c r="D11" s="18">
        <f>'3. データシート'!D11/'3. データシート'!D$7</f>
        <v>0.86880659273578187</v>
      </c>
      <c r="E11" s="11">
        <f>'3. データシート'!E11/'3. データシート'!E$7</f>
        <v>0.86534532080098081</v>
      </c>
      <c r="F11" s="23">
        <f>'3. データシート'!F11/'3. データシート'!F$7</f>
        <v>0.96720897332255462</v>
      </c>
      <c r="G11" s="19">
        <f>'3. データシート'!G11/'3. データシート'!G$7</f>
        <v>0.96936973305747587</v>
      </c>
      <c r="H11" s="19">
        <f>'3. データシート'!H11/'3. データシート'!H$7</f>
        <v>0.96721228399128367</v>
      </c>
      <c r="I11" s="19">
        <f>'3. データシート'!I11/'3. データシート'!I$7</f>
        <v>0.96789548308689488</v>
      </c>
      <c r="J11" s="19">
        <f>'3. データシート'!J11/'3. データシート'!J$7</f>
        <v>0.96984823274340748</v>
      </c>
      <c r="K11" s="19">
        <f>'3. データシート'!K11/'3. データシート'!K$7</f>
        <v>0.97148821343108804</v>
      </c>
      <c r="L11" s="19">
        <f>'3. データシート'!L11/'3. データシート'!L$7</f>
        <v>0.96440046922017642</v>
      </c>
      <c r="M11" s="19">
        <f>'3. データシート'!M11/'3. データシート'!M$7</f>
        <v>0.97186726602353657</v>
      </c>
      <c r="N11" s="19">
        <f>'3. データシート'!N11/'3. データシート'!N$7</f>
        <v>0.96930920723782865</v>
      </c>
      <c r="O11" s="19">
        <f>'3. データシート'!O11/'3. データシート'!O$7</f>
        <v>0.97627718765806781</v>
      </c>
      <c r="P11" s="19">
        <f>'3. データシート'!P11/'3. データシート'!P$7</f>
        <v>0.96715291237376311</v>
      </c>
      <c r="Q11" s="19">
        <f>'3. データシート'!Q11/'3. データシート'!Q$7</f>
        <v>0.96950941098878796</v>
      </c>
      <c r="R11" s="19">
        <f>'3. データシート'!R11/'3. データシート'!R$7</f>
        <v>0.97191381495564</v>
      </c>
      <c r="S11" s="19">
        <f>'3. データシート'!S11/'3. データシート'!S$7</f>
        <v>0.97149862090101136</v>
      </c>
      <c r="T11" s="19">
        <f>'3. データシート'!T11/'3. データシート'!T$7</f>
        <v>0.96760292030014194</v>
      </c>
      <c r="U11" s="24">
        <f>'3. データシート'!U11/'3. データシート'!U$7</f>
        <v>0.97403393988959308</v>
      </c>
      <c r="V11" s="252">
        <f>'3. データシート'!V11/'3. データシート'!V$7</f>
        <v>0.93797748291113792</v>
      </c>
      <c r="W11" s="253">
        <f>'3. データシート'!W11/'3. データシート'!W$7</f>
        <v>0.93550842297544146</v>
      </c>
      <c r="X11" s="254">
        <f>'3. データシート'!X11/'3. データシート'!X$7</f>
        <v>0.92432997907741354</v>
      </c>
      <c r="Y11" s="11">
        <f>'3. データシート'!Y11/'3. データシート'!Y$7</f>
        <v>0.91826923076923073</v>
      </c>
      <c r="Z11" s="252">
        <f>'3. データシート'!Z11/'3. データシート'!Z$7</f>
        <v>0.94680851063829785</v>
      </c>
      <c r="AA11" s="253">
        <f>'3. データシート'!AA11/'3. データシート'!AA$7</f>
        <v>0.93921141873766256</v>
      </c>
      <c r="AB11" s="254">
        <f>'3. データシート'!AB11/'3. データシート'!AB$7</f>
        <v>0.93225565779656805</v>
      </c>
      <c r="AC11" s="11">
        <f>'3. データシート'!AC11/'3. データシート'!AC$7</f>
        <v>0.93003277386036354</v>
      </c>
      <c r="AD11" s="252">
        <f>'3. データシート'!AD11/'3. データシート'!AD$7</f>
        <v>0.8872822385628979</v>
      </c>
      <c r="AE11" s="253">
        <f>'3. データシート'!AE11/'3. データシート'!AE$7</f>
        <v>0.88343588241039162</v>
      </c>
      <c r="AF11" s="254">
        <f>'3. データシート'!AF11/'3. データシート'!AF$7</f>
        <v>0.88740420514835916</v>
      </c>
      <c r="AG11" s="11">
        <f>'3. データシート'!AG11/'3. データシート'!AG$7</f>
        <v>0.88511405732111526</v>
      </c>
      <c r="AH11" s="252">
        <f>'3. データシート'!AH11/'3. データシート'!AH$7</f>
        <v>0.88907472084214667</v>
      </c>
      <c r="AI11" s="253">
        <f>'3. データシート'!AI11/'3. データシート'!AI$7</f>
        <v>0.88073122529644265</v>
      </c>
      <c r="AJ11" s="254">
        <f>'3. データシート'!AJ11/'3. データシート'!AJ$7</f>
        <v>0.88105532082146021</v>
      </c>
      <c r="AK11" s="11">
        <f>'3. データシート'!AK11/'3. データシート'!AK$7</f>
        <v>0.88241264317819346</v>
      </c>
      <c r="AL11" s="252">
        <f>'3. データシート'!AL11/'3. データシート'!AL$7</f>
        <v>0.89158703576002363</v>
      </c>
      <c r="AM11" s="253">
        <f>'3. データシート'!AM11/'3. データシート'!AM$7</f>
        <v>0.87901848870676613</v>
      </c>
      <c r="AN11" s="254">
        <f>'3. データシート'!AN11/'3. データシート'!AN$7</f>
        <v>0.88701002955569552</v>
      </c>
      <c r="AO11" s="11">
        <f>'3. データシート'!AO11/'3. データシート'!AO$7</f>
        <v>0.87779541191747223</v>
      </c>
      <c r="AP11" s="252">
        <f>'3. データシート'!AP11/'3. データシート'!AP$7</f>
        <v>0.88457231877707998</v>
      </c>
      <c r="AQ11" s="253">
        <f>'3. データシート'!AQ11/'3. データシート'!AQ$7</f>
        <v>0.87913436058494454</v>
      </c>
      <c r="AR11" s="254">
        <f>'3. データシート'!AR11/'3. データシート'!AR$7</f>
        <v>0.88347622759158217</v>
      </c>
      <c r="AS11" s="11">
        <f>'3. データシート'!AS11/'3. データシート'!AS$7</f>
        <v>0.88612806354741835</v>
      </c>
      <c r="AT11" s="252">
        <f>'3. データシート'!AT11/'3. データシート'!AT$7</f>
        <v>0.88685809486475897</v>
      </c>
      <c r="AU11" s="253">
        <f>'3. データシート'!AU11/'3. データシート'!AU$7</f>
        <v>0.88498150431565969</v>
      </c>
      <c r="AV11" s="254">
        <f>'3. データシート'!AV11/'3. データシート'!AV$7</f>
        <v>0.88804730258014075</v>
      </c>
      <c r="AW11" s="11">
        <f>'3. データシート'!AW11/'3. データシート'!AW$7</f>
        <v>0.87964280457288646</v>
      </c>
      <c r="AX11" s="252">
        <f>'3. データシート'!AX11/'3. データシート'!AX$7</f>
        <v>0.88775963293699733</v>
      </c>
      <c r="AY11" s="253">
        <f>'3. データシート'!AY11/'3. データシート'!AY$7</f>
        <v>0.88239630430509142</v>
      </c>
      <c r="AZ11" s="254">
        <f>'3. データシート'!AZ11/'3. データシート'!AZ$7</f>
        <v>0.88567200986436501</v>
      </c>
      <c r="BA11" s="11">
        <f>'3. データシート'!BA11/'3. データシート'!BA$7</f>
        <v>0.88852524050381831</v>
      </c>
      <c r="BB11" s="252">
        <f>'3. データシート'!BB11/'3. データシート'!BB$7</f>
        <v>0.88921573515480878</v>
      </c>
      <c r="BC11" s="253">
        <f>'3. データシート'!BC11/'3. データシート'!BC$7</f>
        <v>0.88084958562850479</v>
      </c>
      <c r="BD11" s="254">
        <f>'3. データシート'!BD11/'3. データシート'!BD$7</f>
        <v>0.88249352718581953</v>
      </c>
      <c r="BE11" s="11">
        <f>'3. データシート'!BE11/'3. データシート'!BE$7</f>
        <v>0.88987698236253154</v>
      </c>
      <c r="BF11" s="252">
        <f>'3. データシート'!BF11/'3. データシート'!BF$7</f>
        <v>0.90657248772668064</v>
      </c>
      <c r="BG11" s="253">
        <f>'3. データシート'!BG11/'3. データシート'!BG$7</f>
        <v>0.89061404387458676</v>
      </c>
      <c r="BH11" s="254">
        <f>'3. データシート'!BH11/'3. データシート'!BH$7</f>
        <v>0.96986590326954947</v>
      </c>
      <c r="BI11" s="11">
        <f>'3. データシート'!BI11/'3. データシート'!BI$7</f>
        <v>0.96712549790752789</v>
      </c>
    </row>
    <row r="12" spans="1:61" x14ac:dyDescent="0.15">
      <c r="A12" s="6">
        <v>10</v>
      </c>
      <c r="B12" s="17">
        <f>'3. データシート'!B12/'3. データシート'!B$7</f>
        <v>0.84609182079322687</v>
      </c>
      <c r="C12" s="19">
        <f>'3. データシート'!C12/'3. データシート'!C$7</f>
        <v>0.83308027128251849</v>
      </c>
      <c r="D12" s="18">
        <f>'3. データシート'!D12/'3. データシート'!D$7</f>
        <v>0.82887374097059718</v>
      </c>
      <c r="E12" s="11">
        <f>'3. データシート'!E12/'3. データシート'!E$7</f>
        <v>0.82555169595422961</v>
      </c>
      <c r="F12" s="23">
        <f>'3. データシート'!F12/'3. データシート'!F$7</f>
        <v>0.96483427647534359</v>
      </c>
      <c r="G12" s="19">
        <f>'3. データシート'!G12/'3. データシート'!G$7</f>
        <v>0.96957157995660292</v>
      </c>
      <c r="H12" s="19">
        <f>'3. データシート'!H12/'3. データシート'!H$7</f>
        <v>0.9632088379871282</v>
      </c>
      <c r="I12" s="19">
        <f>'3. データシート'!I12/'3. データシート'!I$7</f>
        <v>0.96247721288231725</v>
      </c>
      <c r="J12" s="19">
        <f>'3. データシート'!J12/'3. データシート'!J$7</f>
        <v>0.96707507689204864</v>
      </c>
      <c r="K12" s="19">
        <f>'3. データシート'!K12/'3. データシート'!K$7</f>
        <v>0.97260831933200953</v>
      </c>
      <c r="L12" s="19">
        <f>'3. データシート'!L12/'3. データシート'!L$7</f>
        <v>0.9660325393991942</v>
      </c>
      <c r="M12" s="19">
        <f>'3. データシート'!M12/'3. データシート'!M$7</f>
        <v>0.97105914440123242</v>
      </c>
      <c r="N12" s="19">
        <f>'3. データシート'!N12/'3. データシート'!N$7</f>
        <v>0.97315805258422472</v>
      </c>
      <c r="O12" s="19">
        <f>'3. データシート'!O12/'3. データシート'!O$7</f>
        <v>0.9741527567020738</v>
      </c>
      <c r="P12" s="19">
        <f>'3. データシート'!P12/'3. データシート'!P$7</f>
        <v>0.96893808017953686</v>
      </c>
      <c r="Q12" s="19">
        <f>'3. データシート'!Q12/'3. データシート'!Q$7</f>
        <v>0.96803815128608395</v>
      </c>
      <c r="R12" s="19">
        <f>'3. データシート'!R12/'3. データシート'!R$7</f>
        <v>0.97034220532319393</v>
      </c>
      <c r="S12" s="19">
        <f>'3. データシート'!S12/'3. データシート'!S$7</f>
        <v>0.97216263152518134</v>
      </c>
      <c r="T12" s="19">
        <f>'3. データシート'!T12/'3. データシート'!T$7</f>
        <v>0.96522003650375177</v>
      </c>
      <c r="U12" s="24">
        <f>'3. データシート'!U12/'3. データシート'!U$7</f>
        <v>0.97505622572071149</v>
      </c>
      <c r="V12" s="252">
        <f>'3. データシート'!V12/'3. データシート'!V$7</f>
        <v>0.92365299557700042</v>
      </c>
      <c r="W12" s="253">
        <f>'3. データシート'!W12/'3. データシート'!W$7</f>
        <v>0.91845950882890193</v>
      </c>
      <c r="X12" s="254">
        <f>'3. データシート'!X12/'3. データシート'!X$7</f>
        <v>0.90186310650592805</v>
      </c>
      <c r="Y12" s="11">
        <f>'3. データシート'!Y12/'3. データシート'!Y$7</f>
        <v>0.90019030448717952</v>
      </c>
      <c r="Z12" s="252">
        <f>'3. データシート'!Z12/'3. データシート'!Z$7</f>
        <v>0.93586770192598567</v>
      </c>
      <c r="AA12" s="253">
        <f>'3. データシート'!AA12/'3. データシート'!AA$7</f>
        <v>0.92443184694032499</v>
      </c>
      <c r="AB12" s="254">
        <f>'3. データシート'!AB12/'3. データシート'!AB$7</f>
        <v>0.91340462571499625</v>
      </c>
      <c r="AC12" s="11">
        <f>'3. データシート'!AC12/'3. データシート'!AC$7</f>
        <v>0.90997119872877152</v>
      </c>
      <c r="AD12" s="252">
        <f>'3. データシート'!AD12/'3. データシート'!AD$7</f>
        <v>0.84982480382964021</v>
      </c>
      <c r="AE12" s="253">
        <f>'3. データシート'!AE12/'3. データシート'!AE$7</f>
        <v>0.8485203633167302</v>
      </c>
      <c r="AF12" s="254">
        <f>'3. データシート'!AF12/'3. データシート'!AF$7</f>
        <v>0.85056003144036152</v>
      </c>
      <c r="AG12" s="11">
        <f>'3. データシート'!AG12/'3. データシート'!AG$7</f>
        <v>0.84680249561318</v>
      </c>
      <c r="AH12" s="252">
        <f>'3. データシート'!AH12/'3. データシート'!AH$7</f>
        <v>0.85272271139751099</v>
      </c>
      <c r="AI12" s="253">
        <f>'3. データシート'!AI12/'3. データシート'!AI$7</f>
        <v>0.84426877470355732</v>
      </c>
      <c r="AJ12" s="254">
        <f>'3. データシート'!AJ12/'3. データシート'!AJ$7</f>
        <v>0.84347057089515576</v>
      </c>
      <c r="AK12" s="11">
        <f>'3. データシート'!AK12/'3. データシート'!AK$7</f>
        <v>0.84529505582137165</v>
      </c>
      <c r="AL12" s="252">
        <f>'3. データシート'!AL12/'3. データシート'!AL$7</f>
        <v>0.85523593734607428</v>
      </c>
      <c r="AM12" s="253">
        <f>'3. データシート'!AM12/'3. データシート'!AM$7</f>
        <v>0.84560222449875599</v>
      </c>
      <c r="AN12" s="254">
        <f>'3. データシート'!AN12/'3. データシート'!AN$7</f>
        <v>0.85319056155821504</v>
      </c>
      <c r="AO12" s="11">
        <f>'3. データシート'!AO12/'3. データシート'!AO$7</f>
        <v>0.84105227720867604</v>
      </c>
      <c r="AP12" s="252">
        <f>'3. データシート'!AP12/'3. データシート'!AP$7</f>
        <v>0.85068886617009887</v>
      </c>
      <c r="AQ12" s="253">
        <f>'3. データシート'!AQ12/'3. データシート'!AQ$7</f>
        <v>0.84419471979585825</v>
      </c>
      <c r="AR12" s="254">
        <f>'3. データシート'!AR12/'3. データシート'!AR$7</f>
        <v>0.85044816835541703</v>
      </c>
      <c r="AS12" s="11">
        <f>'3. データシート'!AS12/'3. データシート'!AS$7</f>
        <v>0.84951080112370436</v>
      </c>
      <c r="AT12" s="252">
        <f>'3. データシート'!AT12/'3. データシート'!AT$7</f>
        <v>0.8491277930223442</v>
      </c>
      <c r="AU12" s="253">
        <f>'3. データシート'!AU12/'3. データシート'!AU$7</f>
        <v>0.85129469790382239</v>
      </c>
      <c r="AV12" s="254">
        <f>'3. データシート'!AV12/'3. データシート'!AV$7</f>
        <v>0.85178850664581707</v>
      </c>
      <c r="AW12" s="11">
        <f>'3. データシート'!AW12/'3. データシート'!AW$7</f>
        <v>0.84824100878268971</v>
      </c>
      <c r="AX12" s="252">
        <f>'3. データシート'!AX12/'3. データシート'!AX$7</f>
        <v>0.85628299373427397</v>
      </c>
      <c r="AY12" s="253">
        <f>'3. データシート'!AY12/'3. データシート'!AY$7</f>
        <v>0.84715942598781202</v>
      </c>
      <c r="AZ12" s="254">
        <f>'3. データシート'!AZ12/'3. データシート'!AZ$7</f>
        <v>0.85065351418002466</v>
      </c>
      <c r="BA12" s="11">
        <f>'3. データシート'!BA12/'3. データシート'!BA$7</f>
        <v>0.85212734305266291</v>
      </c>
      <c r="BB12" s="252">
        <f>'3. データシート'!BB12/'3. データシート'!BB$7</f>
        <v>0.85541207558458399</v>
      </c>
      <c r="BC12" s="253">
        <f>'3. データシート'!BC12/'3. データシート'!BC$7</f>
        <v>0.84521859957322221</v>
      </c>
      <c r="BD12" s="254">
        <f>'3. データシート'!BD12/'3. データシート'!BD$7</f>
        <v>0.84639514041027686</v>
      </c>
      <c r="BE12" s="11">
        <f>'3. データシート'!BE12/'3. データシート'!BE$7</f>
        <v>0.85514549676399387</v>
      </c>
      <c r="BF12" s="252">
        <f>'3. データシート'!BF12/'3. データシート'!BF$7</f>
        <v>0.87270814547640518</v>
      </c>
      <c r="BG12" s="253">
        <f>'3. データシート'!BG12/'3. データシート'!BG$7</f>
        <v>0.85460282480216365</v>
      </c>
      <c r="BH12" s="254">
        <f>'3. データシート'!BH12/'3. データシート'!BH$7</f>
        <v>0.97097082014966596</v>
      </c>
      <c r="BI12" s="11">
        <f>'3. データシート'!BI12/'3. データシート'!BI$7</f>
        <v>0.96768012907779966</v>
      </c>
    </row>
    <row r="13" spans="1:61" x14ac:dyDescent="0.15">
      <c r="A13" s="6">
        <v>12</v>
      </c>
      <c r="B13" s="17">
        <f>'3. データシート'!B13/'3. データシート'!B$7</f>
        <v>0.80512019351912512</v>
      </c>
      <c r="C13" s="19">
        <f>'3. データシート'!C13/'3. データシート'!C$7</f>
        <v>0.78474541957688027</v>
      </c>
      <c r="D13" s="18">
        <f>'3. データシート'!D13/'3. データシート'!D$7</f>
        <v>0.78202258622443788</v>
      </c>
      <c r="E13" s="11">
        <f>'3. データシート'!E13/'3. データシート'!E$7</f>
        <v>0.77753371475275845</v>
      </c>
      <c r="F13" s="23">
        <f>'3. データシート'!F13/'3. データシート'!F$7</f>
        <v>0.95720493128536788</v>
      </c>
      <c r="G13" s="19">
        <f>'3. データシート'!G13/'3. データシート'!G$7</f>
        <v>0.9646263309279911</v>
      </c>
      <c r="H13" s="19">
        <f>'3. データシート'!H13/'3. データシート'!H$7</f>
        <v>0.95413773881315567</v>
      </c>
      <c r="I13" s="19">
        <f>'3. データシート'!I13/'3. データシート'!I$7</f>
        <v>0.95528661130241033</v>
      </c>
      <c r="J13" s="19">
        <f>'3. データシート'!J13/'3. データシート'!J$7</f>
        <v>0.97065496899107551</v>
      </c>
      <c r="K13" s="19">
        <f>'3. データシート'!K13/'3. データシート'!K$7</f>
        <v>0.97332111399623233</v>
      </c>
      <c r="L13" s="19">
        <f>'3. データシート'!L13/'3. データシート'!L$7</f>
        <v>0.96644055694394859</v>
      </c>
      <c r="M13" s="19">
        <f>'3. データシート'!M13/'3. データシート'!M$7</f>
        <v>0.96893782514268401</v>
      </c>
      <c r="N13" s="19">
        <f>'3. データシート'!N13/'3. データシート'!N$7</f>
        <v>0.96800959712086376</v>
      </c>
      <c r="O13" s="19">
        <f>'3. データシート'!O13/'3. データシート'!O$7</f>
        <v>0.97597369752149721</v>
      </c>
      <c r="P13" s="19">
        <f>'3. データシート'!P13/'3. データシート'!P$7</f>
        <v>0.96766296031826993</v>
      </c>
      <c r="Q13" s="19">
        <f>'3. データシート'!Q13/'3. データシート'!Q$7</f>
        <v>0.96956014408198465</v>
      </c>
      <c r="R13" s="19">
        <f>'3. データシート'!R13/'3. データシート'!R$7</f>
        <v>0.97110266159695813</v>
      </c>
      <c r="S13" s="19">
        <f>'3. データシート'!S13/'3. データシート'!S$7</f>
        <v>0.97114107671876593</v>
      </c>
      <c r="T13" s="19">
        <f>'3. データシート'!T13/'3. データシート'!T$7</f>
        <v>0.96694382478199148</v>
      </c>
      <c r="U13" s="24">
        <f>'3. データシート'!U13/'3. データシート'!U$7</f>
        <v>0.97638519730116535</v>
      </c>
      <c r="V13" s="252">
        <f>'3. データシート'!V13/'3. データシート'!V$7</f>
        <v>0.90565942903096097</v>
      </c>
      <c r="W13" s="253">
        <f>'3. データシート'!W13/'3. データシート'!W$7</f>
        <v>0.89765577430485077</v>
      </c>
      <c r="X13" s="254">
        <f>'3. データシート'!X13/'3. データシート'!X$7</f>
        <v>0.87884826143269901</v>
      </c>
      <c r="Y13" s="11">
        <f>'3. データシート'!Y13/'3. データシート'!Y$7</f>
        <v>0.87424879807692313</v>
      </c>
      <c r="Z13" s="252">
        <f>'3. データシート'!Z13/'3. データシート'!Z$7</f>
        <v>0.91842291015428057</v>
      </c>
      <c r="AA13" s="253">
        <f>'3. データシート'!AA13/'3. データシート'!AA$7</f>
        <v>0.90469200789593562</v>
      </c>
      <c r="AB13" s="254">
        <f>'3. データシート'!AB13/'3. データシート'!AB$7</f>
        <v>0.88948022879880628</v>
      </c>
      <c r="AC13" s="11">
        <f>'3. データシート'!AC13/'3. データシート'!AC$7</f>
        <v>0.88956202204786972</v>
      </c>
      <c r="AD13" s="252">
        <f>'3. データシート'!AD13/'3. データシート'!AD$7</f>
        <v>0.80980111533336618</v>
      </c>
      <c r="AE13" s="253">
        <f>'3. データシート'!AE13/'3. データシート'!AE$7</f>
        <v>0.80481492333235671</v>
      </c>
      <c r="AF13" s="254">
        <f>'3. データシート'!AF13/'3. データシート'!AF$7</f>
        <v>0.80654352525054041</v>
      </c>
      <c r="AG13" s="11">
        <f>'3. データシート'!AG13/'3. データシート'!AG$7</f>
        <v>0.80654123610840323</v>
      </c>
      <c r="AH13" s="252">
        <f>'3. データシート'!AH13/'3. データシート'!AH$7</f>
        <v>0.81214029219341832</v>
      </c>
      <c r="AI13" s="253">
        <f>'3. データシート'!AI13/'3. データシート'!AI$7</f>
        <v>0.80296442687747038</v>
      </c>
      <c r="AJ13" s="254">
        <f>'3. データシート'!AJ13/'3. データシート'!AJ$7</f>
        <v>0.7997445219612852</v>
      </c>
      <c r="AK13" s="11">
        <f>'3. データシート'!AK13/'3. データシート'!AK$7</f>
        <v>0.80334444927746362</v>
      </c>
      <c r="AL13" s="252">
        <f>'3. データシート'!AL13/'3. データシート'!AL$7</f>
        <v>0.81533839030637378</v>
      </c>
      <c r="AM13" s="253">
        <f>'3. データシート'!AM13/'3. データシート'!AM$7</f>
        <v>0.80579540465388555</v>
      </c>
      <c r="AN13" s="254">
        <f>'3. データシート'!AN13/'3. データシート'!AN$7</f>
        <v>0.81026212510296036</v>
      </c>
      <c r="AO13" s="11">
        <f>'3. データシート'!AO13/'3. データシート'!AO$7</f>
        <v>0.79959601789063628</v>
      </c>
      <c r="AP13" s="252">
        <f>'3. データシート'!AP13/'3. データシート'!AP$7</f>
        <v>0.8108173896110219</v>
      </c>
      <c r="AQ13" s="253">
        <f>'3. データシート'!AQ13/'3. データシート'!AQ$7</f>
        <v>0.80248306997742669</v>
      </c>
      <c r="AR13" s="254">
        <f>'3. データシート'!AR13/'3. データシート'!AR$7</f>
        <v>0.80904130943102104</v>
      </c>
      <c r="AS13" s="11">
        <f>'3. データシート'!AS13/'3. データシート'!AS$7</f>
        <v>0.80688753269398428</v>
      </c>
      <c r="AT13" s="252">
        <f>'3. データシート'!AT13/'3. データシート'!AT$7</f>
        <v>0.80899647197177582</v>
      </c>
      <c r="AU13" s="253">
        <f>'3. データシート'!AU13/'3. データシート'!AU$7</f>
        <v>0.81006165228113436</v>
      </c>
      <c r="AV13" s="254">
        <f>'3. データシート'!AV13/'3. データシート'!AV$7</f>
        <v>0.81425918686473808</v>
      </c>
      <c r="AW13" s="11">
        <f>'3. データシート'!AW13/'3. データシート'!AW$7</f>
        <v>0.80584858446592411</v>
      </c>
      <c r="AX13" s="252">
        <f>'3. データシート'!AX13/'3. データシート'!AX$7</f>
        <v>0.81691252651832846</v>
      </c>
      <c r="AY13" s="253">
        <f>'3. データシート'!AY13/'3. データシート'!AY$7</f>
        <v>0.807499508551209</v>
      </c>
      <c r="AZ13" s="254">
        <f>'3. データシート'!AZ13/'3. データシート'!AZ$7</f>
        <v>0.81020961775585698</v>
      </c>
      <c r="BA13" s="11">
        <f>'3. データシート'!BA13/'3. データシート'!BA$7</f>
        <v>0.81245661013587223</v>
      </c>
      <c r="BB13" s="252">
        <f>'3. データシート'!BB13/'3. データシート'!BB$7</f>
        <v>0.81168669292516327</v>
      </c>
      <c r="BC13" s="253">
        <f>'3. データシート'!BC13/'3. データシート'!BC$7</f>
        <v>0.80130018361371647</v>
      </c>
      <c r="BD13" s="254">
        <f>'3. データシート'!BD13/'3. データシート'!BD$7</f>
        <v>0.80208125871340374</v>
      </c>
      <c r="BE13" s="11">
        <f>'3. データシート'!BE13/'3. データシート'!BE$7</f>
        <v>0.81537473444987896</v>
      </c>
      <c r="BF13" s="252">
        <f>'3. データシート'!BF13/'3. データシート'!BF$7</f>
        <v>0.83027752730187354</v>
      </c>
      <c r="BG13" s="253">
        <f>'3. データシート'!BG13/'3. データシート'!BG$7</f>
        <v>0.80882500250425726</v>
      </c>
      <c r="BH13" s="254">
        <f>'3. データシート'!BH13/'3. データシート'!BH$7</f>
        <v>0.96810808096027323</v>
      </c>
      <c r="BI13" s="11">
        <f>'3. データシート'!BI13/'3. データシート'!BI$7</f>
        <v>0.96757928704684115</v>
      </c>
    </row>
    <row r="14" spans="1:61" x14ac:dyDescent="0.15">
      <c r="A14" s="6">
        <v>14</v>
      </c>
      <c r="B14" s="17">
        <f>'3. データシート'!B14/'3. データシート'!B$7</f>
        <v>0.75704278586907225</v>
      </c>
      <c r="C14" s="19">
        <f>'3. データシート'!C14/'3. データシート'!C$7</f>
        <v>0.73215912541755235</v>
      </c>
      <c r="D14" s="18">
        <f>'3. データシート'!D14/'3. データシート'!D$7</f>
        <v>0.73354359548275516</v>
      </c>
      <c r="E14" s="11">
        <f>'3. データシート'!E14/'3. データシート'!E$7</f>
        <v>0.72471393543114015</v>
      </c>
      <c r="F14" s="23">
        <f>'3. データシート'!F14/'3. データシート'!F$7</f>
        <v>0.93896523848019398</v>
      </c>
      <c r="G14" s="19">
        <f>'3. データシート'!G14/'3. データシート'!G$7</f>
        <v>0.94620780138265126</v>
      </c>
      <c r="H14" s="19">
        <f>'3. データシート'!H14/'3. データシート'!H$7</f>
        <v>0.93675568844068313</v>
      </c>
      <c r="I14" s="19">
        <f>'3. データシート'!I14/'3. データシート'!I$7</f>
        <v>0.93589224225237999</v>
      </c>
      <c r="J14" s="19">
        <f>'3. データシート'!J14/'3. データシート'!J$7</f>
        <v>0.96722633993848639</v>
      </c>
      <c r="K14" s="19">
        <f>'3. データシート'!K14/'3. データシート'!K$7</f>
        <v>0.97133547171732604</v>
      </c>
      <c r="L14" s="19">
        <f>'3. データシート'!L14/'3. データシート'!L$7</f>
        <v>0.96317641658591324</v>
      </c>
      <c r="M14" s="19">
        <f>'3. データシート'!M14/'3. データシート'!M$7</f>
        <v>0.96888731754128998</v>
      </c>
      <c r="N14" s="19">
        <f>'3. データシート'!N14/'3. データシート'!N$7</f>
        <v>0.97220833749875035</v>
      </c>
      <c r="O14" s="19">
        <f>'3. データシート'!O14/'3. データシート'!O$7</f>
        <v>0.97556904400606981</v>
      </c>
      <c r="P14" s="19">
        <f>'3. データシート'!P14/'3. データシート'!P$7</f>
        <v>0.96756095072936854</v>
      </c>
      <c r="Q14" s="19">
        <f>'3. データシート'!Q14/'3. データシート'!Q$7</f>
        <v>0.97032114047993501</v>
      </c>
      <c r="R14" s="19">
        <f>'3. データシート'!R14/'3. データシート'!R$7</f>
        <v>0.96927756653992392</v>
      </c>
      <c r="S14" s="19">
        <f>'3. データシート'!S14/'3. データシート'!S$7</f>
        <v>0.97119215445908669</v>
      </c>
      <c r="T14" s="19">
        <f>'3. データシート'!T14/'3. データシート'!T$7</f>
        <v>0.9664875278848104</v>
      </c>
      <c r="U14" s="24">
        <f>'3. データシート'!U14/'3. データシート'!U$7</f>
        <v>0.97710079738294831</v>
      </c>
      <c r="V14" s="252">
        <f>'3. データシート'!V14/'3. データシート'!V$7</f>
        <v>0.882086851628468</v>
      </c>
      <c r="W14" s="253">
        <f>'3. データシート'!W14/'3. データシート'!W$7</f>
        <v>0.87624314998985187</v>
      </c>
      <c r="X14" s="254">
        <f>'3. データシート'!X14/'3. データシート'!X$7</f>
        <v>0.85095147952575467</v>
      </c>
      <c r="Y14" s="11">
        <f>'3. データシート'!Y14/'3. データシート'!Y$7</f>
        <v>0.84349959935897434</v>
      </c>
      <c r="Z14" s="252">
        <f>'3. データシート'!Z14/'3. データシート'!Z$7</f>
        <v>0.89881012402944438</v>
      </c>
      <c r="AA14" s="253">
        <f>'3. データシート'!AA14/'3. データシート'!AA$7</f>
        <v>0.88535708862681584</v>
      </c>
      <c r="AB14" s="254">
        <f>'3. データシート'!AB14/'3. データシート'!AB$7</f>
        <v>0.86361601591643866</v>
      </c>
      <c r="AC14" s="11">
        <f>'3. データシート'!AC14/'3. データシート'!AC$7</f>
        <v>0.86398847949150859</v>
      </c>
      <c r="AD14" s="252">
        <f>'3. データシート'!AD14/'3. データシート'!AD$7</f>
        <v>0.76049943246311014</v>
      </c>
      <c r="AE14" s="253">
        <f>'3. データシート'!AE14/'3. データシート'!AE$7</f>
        <v>0.75983982810821371</v>
      </c>
      <c r="AF14" s="254">
        <f>'3. データシート'!AF14/'3. データシート'!AF$7</f>
        <v>0.76223226567105518</v>
      </c>
      <c r="AG14" s="11">
        <f>'3. データシート'!AG14/'3. データシート'!AG$7</f>
        <v>0.75989471631897054</v>
      </c>
      <c r="AH14" s="252">
        <f>'3. データシート'!AH14/'3. データシート'!AH$7</f>
        <v>0.76235919130306462</v>
      </c>
      <c r="AI14" s="253">
        <f>'3. データシート'!AI14/'3. データシート'!AI$7</f>
        <v>0.75449604743082999</v>
      </c>
      <c r="AJ14" s="254">
        <f>'3. データシート'!AJ14/'3. データシート'!AJ$7</f>
        <v>0.7498280436277881</v>
      </c>
      <c r="AK14" s="11">
        <f>'3. データシート'!AK14/'3. データシート'!AK$7</f>
        <v>0.75830071045382053</v>
      </c>
      <c r="AL14" s="252">
        <f>'3. データシート'!AL14/'3. データシート'!AL$7</f>
        <v>0.77090927002265786</v>
      </c>
      <c r="AM14" s="253">
        <f>'3. データシート'!AM14/'3. データシート'!AM$7</f>
        <v>0.75881750329284359</v>
      </c>
      <c r="AN14" s="254">
        <f>'3. データシート'!AN14/'3. データシート'!AN$7</f>
        <v>0.76563787005184358</v>
      </c>
      <c r="AO14" s="11">
        <f>'3. データシート'!AO14/'3. データシート'!AO$7</f>
        <v>0.75232049247342858</v>
      </c>
      <c r="AP14" s="252">
        <f>'3. データシート'!AP14/'3. データシート'!AP$7</f>
        <v>0.76719731269168978</v>
      </c>
      <c r="AQ14" s="253">
        <f>'3. データシート'!AQ14/'3. データシート'!AQ$7</f>
        <v>0.7564530375895574</v>
      </c>
      <c r="AR14" s="254">
        <f>'3. データシート'!AR14/'3. データシート'!AR$7</f>
        <v>0.76305533904910361</v>
      </c>
      <c r="AS14" s="11">
        <f>'3. データシート'!AS14/'3. データシート'!AS$7</f>
        <v>0.76232684297200426</v>
      </c>
      <c r="AT14" s="252">
        <f>'3. データシート'!AT14/'3. データシート'!AT$7</f>
        <v>0.76063308506468053</v>
      </c>
      <c r="AU14" s="253">
        <f>'3. データシート'!AU14/'3. データシート'!AU$7</f>
        <v>0.76404438964241672</v>
      </c>
      <c r="AV14" s="254">
        <f>'3. データシート'!AV14/'3. データシート'!AV$7</f>
        <v>0.76891125879593436</v>
      </c>
      <c r="AW14" s="11">
        <f>'3. データシート'!AW14/'3. データシート'!AW$7</f>
        <v>0.7635542907610029</v>
      </c>
      <c r="AX14" s="252">
        <f>'3. データシート'!AX14/'3. データシート'!AX$7</f>
        <v>0.77191770684296213</v>
      </c>
      <c r="AY14" s="253">
        <f>'3. データシート'!AY14/'3. データシート'!AY$7</f>
        <v>0.76017298997444471</v>
      </c>
      <c r="AZ14" s="254">
        <f>'3. データシート'!AZ14/'3. データシート'!AZ$7</f>
        <v>0.76512946979038221</v>
      </c>
      <c r="BA14" s="11">
        <f>'3. データシート'!BA14/'3. データシート'!BA$7</f>
        <v>0.76683526728156304</v>
      </c>
      <c r="BB14" s="252">
        <f>'3. データシート'!BB14/'3. データシート'!BB$7</f>
        <v>0.76487012015755096</v>
      </c>
      <c r="BC14" s="253">
        <f>'3. データシート'!BC14/'3. データシート'!BC$7</f>
        <v>0.75554563048980194</v>
      </c>
      <c r="BD14" s="254">
        <f>'3. データシート'!BD14/'3. データシート'!BD$7</f>
        <v>0.75612427803226445</v>
      </c>
      <c r="BE14" s="11">
        <f>'3. データシート'!BE14/'3. データシート'!BE$7</f>
        <v>0.76848969912553733</v>
      </c>
      <c r="BF14" s="252">
        <f>'3. データシート'!BF14/'3. データシート'!BF$7</f>
        <v>0.78333834285141768</v>
      </c>
      <c r="BG14" s="253">
        <f>'3. データシート'!BG14/'3. データシート'!BG$7</f>
        <v>0.75949113492937992</v>
      </c>
      <c r="BH14" s="254">
        <f>'3. データシート'!BH14/'3. データシート'!BH$7</f>
        <v>0.96891165687308523</v>
      </c>
      <c r="BI14" s="11">
        <f>'3. データシート'!BI14/'3. データシート'!BI$7</f>
        <v>0.96566328845862959</v>
      </c>
    </row>
    <row r="15" spans="1:61" x14ac:dyDescent="0.15">
      <c r="A15" s="6">
        <v>16</v>
      </c>
      <c r="B15" s="17">
        <f>'3. データシート'!B15/'3. データシート'!B$7</f>
        <v>0.70503452098976971</v>
      </c>
      <c r="C15" s="19">
        <f>'3. データシート'!C15/'3. データシート'!C$7</f>
        <v>0.67663731146877215</v>
      </c>
      <c r="D15" s="18">
        <f>'3. データシート'!D15/'3. データシート'!D$7</f>
        <v>0.67824804150981788</v>
      </c>
      <c r="E15" s="11">
        <f>'3. データシート'!E15/'3. データシート'!E$7</f>
        <v>0.67051491622394765</v>
      </c>
      <c r="F15" s="23">
        <f>'3. データシート'!F15/'3. データシート'!F$7</f>
        <v>0.91198464025869042</v>
      </c>
      <c r="G15" s="19">
        <f>'3. データシート'!G15/'3. データシート'!G$7</f>
        <v>0.91875662310137762</v>
      </c>
      <c r="H15" s="19">
        <f>'3. データシート'!H15/'3. データシート'!H$7</f>
        <v>0.90391729590026859</v>
      </c>
      <c r="I15" s="19">
        <f>'3. データシート'!I15/'3. データシート'!I$7</f>
        <v>0.90819323475795022</v>
      </c>
      <c r="J15" s="19">
        <f>'3. データシート'!J15/'3. データシート'!J$7</f>
        <v>0.9675288660313619</v>
      </c>
      <c r="K15" s="19">
        <f>'3. データシート'!K15/'3. データシート'!K$7</f>
        <v>0.97169186904943738</v>
      </c>
      <c r="L15" s="19">
        <f>'3. データシート'!L15/'3. データシート'!L$7</f>
        <v>0.96128933544142403</v>
      </c>
      <c r="M15" s="19">
        <f>'3. データシート'!M15/'3. データシート'!M$7</f>
        <v>0.96888731754128998</v>
      </c>
      <c r="N15" s="19">
        <f>'3. データシート'!N15/'3. データシート'!N$7</f>
        <v>0.97190842747175843</v>
      </c>
      <c r="O15" s="19">
        <f>'3. データシート'!O15/'3. データシート'!O$7</f>
        <v>0.97592311583206881</v>
      </c>
      <c r="P15" s="19">
        <f>'3. データシート'!P15/'3. データシート'!P$7</f>
        <v>0.96807099867387536</v>
      </c>
      <c r="Q15" s="19">
        <f>'3. データシート'!Q15/'3. データシート'!Q$7</f>
        <v>0.96839328293846072</v>
      </c>
      <c r="R15" s="19">
        <f>'3. データシート'!R15/'3. データシート'!R$7</f>
        <v>0.96988593155893532</v>
      </c>
      <c r="S15" s="19">
        <f>'3. データシート'!S15/'3. データシート'!S$7</f>
        <v>0.97098784349780365</v>
      </c>
      <c r="T15" s="19">
        <f>'3. データシート'!T15/'3. データシート'!T$7</f>
        <v>0.96522003650375177</v>
      </c>
      <c r="U15" s="24">
        <f>'3. データシート'!U15/'3. データシート'!U$7</f>
        <v>0.97602739726027399</v>
      </c>
      <c r="V15" s="252">
        <f>'3. データシート'!V15/'3. データシート'!V$7</f>
        <v>0.8580619219943707</v>
      </c>
      <c r="W15" s="253">
        <f>'3. データシート'!W15/'3. データシート'!W$7</f>
        <v>0.85340978282930791</v>
      </c>
      <c r="X15" s="254">
        <f>'3. データシート'!X15/'3. データシート'!X$7</f>
        <v>0.81672810600777124</v>
      </c>
      <c r="Y15" s="11">
        <f>'3. データシート'!Y15/'3. データシート'!Y$7</f>
        <v>0.81144831730769229</v>
      </c>
      <c r="Z15" s="252">
        <f>'3. データシート'!Z15/'3. データシート'!Z$7</f>
        <v>0.87420590904507411</v>
      </c>
      <c r="AA15" s="253">
        <f>'3. データシート'!AA15/'3. データシート'!AA$7</f>
        <v>0.86298527104317457</v>
      </c>
      <c r="AB15" s="254">
        <f>'3. データシート'!AB15/'3. データシート'!AB$7</f>
        <v>0.83362347674707782</v>
      </c>
      <c r="AC15" s="11">
        <f>'3. データシート'!AC15/'3. データシート'!AC$7</f>
        <v>0.8333002284238753</v>
      </c>
      <c r="AD15" s="252">
        <f>'3. データシート'!AD15/'3. データシート'!AD$7</f>
        <v>0.71016137788086664</v>
      </c>
      <c r="AE15" s="253">
        <f>'3. データシート'!AE15/'3. データシート'!AE$7</f>
        <v>0.71037210665104011</v>
      </c>
      <c r="AF15" s="254">
        <f>'3. データシート'!AF15/'3. データシート'!AF$7</f>
        <v>0.71251719394773039</v>
      </c>
      <c r="AG15" s="11">
        <f>'3. データシート'!AG15/'3. データシート'!AG$7</f>
        <v>0.70954377071553909</v>
      </c>
      <c r="AH15" s="252">
        <f>'3. データシート'!AH15/'3. データシート'!AH$7</f>
        <v>0.71316838014658857</v>
      </c>
      <c r="AI15" s="253">
        <f>'3. データシート'!AI15/'3. データシート'!AI$7</f>
        <v>0.70385375494071145</v>
      </c>
      <c r="AJ15" s="254">
        <f>'3. データシート'!AJ15/'3. データシート'!AJ$7</f>
        <v>0.69922373980544361</v>
      </c>
      <c r="AK15" s="11">
        <f>'3. データシート'!AK15/'3. データシート'!AK$7</f>
        <v>0.7084239524430912</v>
      </c>
      <c r="AL15" s="252">
        <f>'3. データシート'!AL15/'3. データシート'!AL$7</f>
        <v>0.7217515515712738</v>
      </c>
      <c r="AM15" s="253">
        <f>'3. データシート'!AM15/'3. データシート'!AM$7</f>
        <v>0.70822966973998736</v>
      </c>
      <c r="AN15" s="254">
        <f>'3. データシート'!AN15/'3. データシート'!AN$7</f>
        <v>0.71510247589514997</v>
      </c>
      <c r="AO15" s="11">
        <f>'3. データシート'!AO15/'3. データシート'!AO$7</f>
        <v>0.70292887029288698</v>
      </c>
      <c r="AP15" s="252">
        <f>'3. データシート'!AP15/'3. データシート'!AP$7</f>
        <v>0.71700501436152086</v>
      </c>
      <c r="AQ15" s="253">
        <f>'3. データシート'!AQ15/'3. データシート'!AQ$7</f>
        <v>0.70345470605555005</v>
      </c>
      <c r="AR15" s="254">
        <f>'3. データシート'!AR15/'3. データシート'!AR$7</f>
        <v>0.71278254091971938</v>
      </c>
      <c r="AS15" s="11">
        <f>'3. データシート'!AS15/'3. データシート'!AS$7</f>
        <v>0.71263198682553519</v>
      </c>
      <c r="AT15" s="252">
        <f>'3. データシート'!AT15/'3. データシート'!AT$7</f>
        <v>0.70991767934143468</v>
      </c>
      <c r="AU15" s="253">
        <f>'3. データシート'!AU15/'3. データシート'!AU$7</f>
        <v>0.71674475955610362</v>
      </c>
      <c r="AV15" s="254">
        <f>'3. データシート'!AV15/'3. データシート'!AV$7</f>
        <v>0.72141321344800624</v>
      </c>
      <c r="AW15" s="11">
        <f>'3. データシート'!AW15/'3. データシート'!AW$7</f>
        <v>0.71174132770717824</v>
      </c>
      <c r="AX15" s="252">
        <f>'3. データシート'!AX15/'3. データシート'!AX$7</f>
        <v>0.72075583403226606</v>
      </c>
      <c r="AY15" s="253">
        <f>'3. データシート'!AY15/'3. データシート'!AY$7</f>
        <v>0.71117554550815809</v>
      </c>
      <c r="AZ15" s="254">
        <f>'3. データシート'!AZ15/'3. データシート'!AZ$7</f>
        <v>0.71378545006165228</v>
      </c>
      <c r="BA15" s="11">
        <f>'3. データシート'!BA15/'3. データシート'!BA$7</f>
        <v>0.7156104334027571</v>
      </c>
      <c r="BB15" s="252">
        <f>'3. データシート'!BB15/'3. データシート'!BB$7</f>
        <v>0.7141147728972429</v>
      </c>
      <c r="BC15" s="253">
        <f>'3. データシート'!BC15/'3. データシート'!BC$7</f>
        <v>0.70477891916033941</v>
      </c>
      <c r="BD15" s="254">
        <f>'3. データシート'!BD15/'3. データシート'!BD$7</f>
        <v>0.70478988249352714</v>
      </c>
      <c r="BE15" s="11">
        <f>'3. データシート'!BE15/'3. データシート'!BE$7</f>
        <v>0.71888740674867846</v>
      </c>
      <c r="BF15" s="252">
        <f>'3. データシート'!BF15/'3. データシート'!BF$7</f>
        <v>0.73289249574190962</v>
      </c>
      <c r="BG15" s="253">
        <f>'3. データシート'!BG15/'3. データシート'!BG$7</f>
        <v>0.7093559050385656</v>
      </c>
      <c r="BH15" s="254">
        <f>'3. データシート'!BH15/'3. データシート'!BH$7</f>
        <v>0.96619958816734464</v>
      </c>
      <c r="BI15" s="11">
        <f>'3. データシート'!BI15/'3. データシート'!BI$7</f>
        <v>0.96178087026672721</v>
      </c>
    </row>
    <row r="16" spans="1:61" x14ac:dyDescent="0.15">
      <c r="A16" s="6">
        <v>18</v>
      </c>
      <c r="B16" s="17">
        <f>'3. データシート'!B16/'3. データシート'!B$7</f>
        <v>0.65131280552335835</v>
      </c>
      <c r="C16" s="19">
        <f>'3. データシート'!C16/'3. データシート'!C$7</f>
        <v>0.61767385362890981</v>
      </c>
      <c r="D16" s="18">
        <f>'3. データシート'!D16/'3. データシート'!D$7</f>
        <v>0.62625902940278766</v>
      </c>
      <c r="E16" s="11">
        <f>'3. データシート'!E16/'3. データシート'!E$7</f>
        <v>0.61411932979158157</v>
      </c>
      <c r="F16" s="23">
        <f>'3. データシート'!F16/'3. データシート'!F$7</f>
        <v>0.87373686337914314</v>
      </c>
      <c r="G16" s="19">
        <f>'3. データシート'!G16/'3. データシート'!G$7</f>
        <v>0.88186910228591608</v>
      </c>
      <c r="H16" s="19">
        <f>'3. データシート'!H16/'3. データシート'!H$7</f>
        <v>0.86499771955607363</v>
      </c>
      <c r="I16" s="19">
        <f>'3. データシート'!I16/'3. データシート'!I$7</f>
        <v>0.86996151509013575</v>
      </c>
      <c r="J16" s="19">
        <f>'3. データシート'!J16/'3. データシート'!J$7</f>
        <v>0.96369686885493877</v>
      </c>
      <c r="K16" s="19">
        <f>'3. データシート'!K16/'3. データシート'!K$7</f>
        <v>0.96537854488060693</v>
      </c>
      <c r="L16" s="19">
        <f>'3. データシート'!L16/'3. データシート'!L$7</f>
        <v>0.95940225429693482</v>
      </c>
      <c r="M16" s="19">
        <f>'3. データシート'!M16/'3. データシート'!M$7</f>
        <v>0.96201828375170462</v>
      </c>
      <c r="N16" s="19">
        <f>'3. データシート'!N16/'3. データシート'!N$7</f>
        <v>0.96975907227831648</v>
      </c>
      <c r="O16" s="19">
        <f>'3. データシート'!O16/'3. データシート'!O$7</f>
        <v>0.974051593323217</v>
      </c>
      <c r="P16" s="19">
        <f>'3. データシート'!P16/'3. データシート'!P$7</f>
        <v>0.9641946342956238</v>
      </c>
      <c r="Q16" s="19">
        <f>'3. データシート'!Q16/'3. データシート'!Q$7</f>
        <v>0.96869768149764091</v>
      </c>
      <c r="R16" s="19">
        <f>'3. データシート'!R16/'3. データシート'!R$7</f>
        <v>0.96978453738910009</v>
      </c>
      <c r="S16" s="19">
        <f>'3. データシート'!S16/'3. データシート'!S$7</f>
        <v>0.97129430993972832</v>
      </c>
      <c r="T16" s="19">
        <f>'3. データシート'!T16/'3. データシート'!T$7</f>
        <v>0.96547353477996345</v>
      </c>
      <c r="U16" s="24">
        <f>'3. データシート'!U16/'3. データシート'!U$7</f>
        <v>0.9731138826415866</v>
      </c>
      <c r="V16" s="252">
        <f>'3. データシート'!V16/'3. データシート'!V$7</f>
        <v>0.83041817450743871</v>
      </c>
      <c r="W16" s="253">
        <f>'3. データシート'!W16/'3. データシート'!W$7</f>
        <v>0.82585751978891819</v>
      </c>
      <c r="X16" s="254">
        <f>'3. データシート'!X16/'3. データシート'!X$7</f>
        <v>0.78584238318222577</v>
      </c>
      <c r="Y16" s="11">
        <f>'3. データシート'!Y16/'3. データシート'!Y$7</f>
        <v>0.77774439102564108</v>
      </c>
      <c r="Z16" s="252">
        <f>'3. データシート'!Z16/'3. データシート'!Z$7</f>
        <v>0.85020671574064732</v>
      </c>
      <c r="AA16" s="253">
        <f>'3. データシート'!AA16/'3. データシート'!AA$7</f>
        <v>0.83762717011692056</v>
      </c>
      <c r="AB16" s="254">
        <f>'3. データシート'!AB16/'3. データシート'!AB$7</f>
        <v>0.80149216612782892</v>
      </c>
      <c r="AC16" s="11">
        <f>'3. データシート'!AC16/'3. データシート'!AC$7</f>
        <v>0.80211540371437084</v>
      </c>
      <c r="AD16" s="252">
        <f>'3. データシート'!AD16/'3. データシート'!AD$7</f>
        <v>0.65839214331540241</v>
      </c>
      <c r="AE16" s="253">
        <f>'3. データシート'!AE16/'3. データシート'!AE$7</f>
        <v>0.65694892079304623</v>
      </c>
      <c r="AF16" s="254">
        <f>'3. データシート'!AF16/'3. データシート'!AF$7</f>
        <v>0.65946158380821385</v>
      </c>
      <c r="AG16" s="11">
        <f>'3. データシート'!AG16/'3. データシート'!AG$7</f>
        <v>0.65592708130239807</v>
      </c>
      <c r="AH16" s="252">
        <f>'3. データシート'!AH16/'3. データシート'!AH$7</f>
        <v>0.65856657976290034</v>
      </c>
      <c r="AI16" s="253">
        <f>'3. データシート'!AI16/'3. データシート'!AI$7</f>
        <v>0.64886363636363631</v>
      </c>
      <c r="AJ16" s="254">
        <f>'3. データシート'!AJ16/'3. データシート'!AJ$7</f>
        <v>0.64292031050407783</v>
      </c>
      <c r="AK16" s="11">
        <f>'3. データシート'!AK16/'3. データシート'!AK$7</f>
        <v>0.65410081678024257</v>
      </c>
      <c r="AL16" s="252">
        <f>'3. データシート'!AL16/'3. データシート'!AL$7</f>
        <v>0.66889961580139889</v>
      </c>
      <c r="AM16" s="253">
        <f>'3. データシート'!AM16/'3. データシート'!AM$7</f>
        <v>0.65525147568174058</v>
      </c>
      <c r="AN16" s="254">
        <f>'3. データシート'!AN16/'3. データシート'!AN$7</f>
        <v>0.6635011386210572</v>
      </c>
      <c r="AO16" s="11">
        <f>'3. データシート'!AO16/'3. データシート'!AO$7</f>
        <v>0.64896840282787471</v>
      </c>
      <c r="AP16" s="252">
        <f>'3. データシート'!AP16/'3. データシート'!AP$7</f>
        <v>0.66549827174918452</v>
      </c>
      <c r="AQ16" s="253">
        <f>'3. データシート'!AQ16/'3. データシート'!AQ$7</f>
        <v>0.65079988222592988</v>
      </c>
      <c r="AR16" s="254">
        <f>'3. データシート'!AR16/'3. データシート'!AR$7</f>
        <v>0.6583690568978956</v>
      </c>
      <c r="AS16" s="11">
        <f>'3. データシート'!AS16/'3. データシート'!AS$7</f>
        <v>0.65959507894991765</v>
      </c>
      <c r="AT16" s="252">
        <f>'3. データシート'!AT16/'3. データシート'!AT$7</f>
        <v>0.65356722853782834</v>
      </c>
      <c r="AU16" s="253">
        <f>'3. データシート'!AU16/'3. データシート'!AU$7</f>
        <v>0.66722564734895196</v>
      </c>
      <c r="AV16" s="254">
        <f>'3. データシート'!AV16/'3. データシート'!AV$7</f>
        <v>0.66893080531665361</v>
      </c>
      <c r="AW16" s="11">
        <f>'3. データシート'!AW16/'3. データシート'!AW$7</f>
        <v>0.66100780138364168</v>
      </c>
      <c r="AX16" s="252">
        <f>'3. データシート'!AX16/'3. データシート'!AX$7</f>
        <v>0.6688539148453303</v>
      </c>
      <c r="AY16" s="253">
        <f>'3. データシート'!AY16/'3. データシート'!AY$7</f>
        <v>0.65790249655985844</v>
      </c>
      <c r="AZ16" s="254">
        <f>'3. データシート'!AZ16/'3. データシート'!AZ$7</f>
        <v>0.66002466091245371</v>
      </c>
      <c r="BA16" s="11">
        <f>'3. データシート'!BA16/'3. データシート'!BA$7</f>
        <v>0.6639888921947833</v>
      </c>
      <c r="BB16" s="252">
        <f>'3. データシート'!BB16/'3. データシート'!BB$7</f>
        <v>0.65996908809891808</v>
      </c>
      <c r="BC16" s="253">
        <f>'3. データシート'!BC16/'3. データシート'!BC$7</f>
        <v>0.64969480422807802</v>
      </c>
      <c r="BD16" s="254">
        <f>'3. データシート'!BD16/'3. データシート'!BD$7</f>
        <v>0.65111531567416847</v>
      </c>
      <c r="BE16" s="11">
        <f>'3. データシート'!BE16/'3. データシート'!BE$7</f>
        <v>0.6653821451509313</v>
      </c>
      <c r="BF16" s="252">
        <f>'3. データシート'!BF16/'3. データシート'!BF$7</f>
        <v>0.67954112814347256</v>
      </c>
      <c r="BG16" s="253">
        <f>'3. データシート'!BG16/'3. データシート'!BG$7</f>
        <v>0.65160773314634879</v>
      </c>
      <c r="BH16" s="254">
        <f>'3. データシート'!BH16/'3. データシート'!BH$7</f>
        <v>0.96780673999296873</v>
      </c>
      <c r="BI16" s="11">
        <f>'3. データシート'!BI16/'3. データシート'!BI$7</f>
        <v>0.95880603035345136</v>
      </c>
    </row>
    <row r="17" spans="1:61" x14ac:dyDescent="0.15">
      <c r="A17" s="6">
        <v>20</v>
      </c>
      <c r="B17" s="17">
        <f>'3. データシート'!B17/'3. データシート'!B$7</f>
        <v>0.59708713400191504</v>
      </c>
      <c r="C17" s="19">
        <f>'3. データシート'!C17/'3. データシート'!C$7</f>
        <v>0.55850794614839561</v>
      </c>
      <c r="D17" s="18">
        <f>'3. データシート'!D17/'3. データシート'!D$7</f>
        <v>0.56750432393936312</v>
      </c>
      <c r="E17" s="11">
        <f>'3. データシート'!E17/'3. データシート'!E$7</f>
        <v>0.55659991826726607</v>
      </c>
      <c r="F17" s="23">
        <f>'3. データシート'!F17/'3. データシート'!F$7</f>
        <v>0.82750606305578012</v>
      </c>
      <c r="G17" s="19">
        <f>'3. データシート'!G17/'3. データシート'!G$7</f>
        <v>0.83685724378059245</v>
      </c>
      <c r="H17" s="19">
        <f>'3. データシート'!H17/'3. データシート'!H$7</f>
        <v>0.81888207571073834</v>
      </c>
      <c r="I17" s="19">
        <f>'3. データシート'!I17/'3. データシート'!I$7</f>
        <v>0.8227668624670853</v>
      </c>
      <c r="J17" s="19">
        <f>'3. データシート'!J17/'3. データシート'!J$7</f>
        <v>0.95441940200675646</v>
      </c>
      <c r="K17" s="19">
        <f>'3. データシート'!K17/'3. データシート'!K$7</f>
        <v>0.95865790947507767</v>
      </c>
      <c r="L17" s="19">
        <f>'3. データシート'!L17/'3. データシート'!L$7</f>
        <v>0.94858978936094251</v>
      </c>
      <c r="M17" s="19">
        <f>'3. データシート'!M17/'3. データシート'!M$7</f>
        <v>0.95216930147987278</v>
      </c>
      <c r="N17" s="19">
        <f>'3. データシート'!N17/'3. データシート'!N$7</f>
        <v>0.97050884734579623</v>
      </c>
      <c r="O17" s="19">
        <f>'3. データシート'!O17/'3. データシート'!O$7</f>
        <v>0.97319170460293369</v>
      </c>
      <c r="P17" s="19">
        <f>'3. データシート'!P17/'3. データシート'!P$7</f>
        <v>0.96735693155156588</v>
      </c>
      <c r="Q17" s="19">
        <f>'3. データシート'!Q17/'3. データシート'!Q$7</f>
        <v>0.96692202323575671</v>
      </c>
      <c r="R17" s="19">
        <f>'3. データシート'!R17/'3. データシート'!R$7</f>
        <v>0.96856780735107728</v>
      </c>
      <c r="S17" s="19">
        <f>'3. データシート'!S17/'3. データシート'!S$7</f>
        <v>0.96674839105117993</v>
      </c>
      <c r="T17" s="19">
        <f>'3. データシート'!T17/'3. データシート'!T$7</f>
        <v>0.96420604339890492</v>
      </c>
      <c r="U17" s="24">
        <f>'3. データシート'!U17/'3. データシート'!U$7</f>
        <v>0.97485176855448785</v>
      </c>
      <c r="V17" s="252">
        <f>'3. データシート'!V17/'3. データシート'!V$7</f>
        <v>0.80262364294330524</v>
      </c>
      <c r="W17" s="253">
        <f>'3. データシート'!W17/'3. データシート'!W$7</f>
        <v>0.79607266084838646</v>
      </c>
      <c r="X17" s="254">
        <f>'3. データシート'!X17/'3. データシート'!X$7</f>
        <v>0.75072232738866196</v>
      </c>
      <c r="Y17" s="11">
        <f>'3. データシート'!Y17/'3. データシート'!Y$7</f>
        <v>0.744140625</v>
      </c>
      <c r="Z17" s="252">
        <f>'3. データシート'!Z17/'3. データシート'!Z$7</f>
        <v>0.82403952808308967</v>
      </c>
      <c r="AA17" s="253">
        <f>'3. データシート'!AA17/'3. データシート'!AA$7</f>
        <v>0.8097383205952321</v>
      </c>
      <c r="AB17" s="254">
        <f>'3. データシート'!AB17/'3. データシート'!AB$7</f>
        <v>0.76458592389952751</v>
      </c>
      <c r="AC17" s="11">
        <f>'3. データシート'!AC17/'3. データシート'!AC$7</f>
        <v>0.77053332009136954</v>
      </c>
      <c r="AD17" s="252">
        <f>'3. データシート'!AD17/'3. データシート'!AD$7</f>
        <v>0.60277352810541385</v>
      </c>
      <c r="AE17" s="253">
        <f>'3. データシート'!AE17/'3. データシート'!AE$7</f>
        <v>0.6002050981541166</v>
      </c>
      <c r="AF17" s="254">
        <f>'3. データシート'!AF17/'3. データシート'!AF$7</f>
        <v>0.60296718412261741</v>
      </c>
      <c r="AG17" s="11">
        <f>'3. データシート'!AG17/'3. データシート'!AG$7</f>
        <v>0.59928836030415289</v>
      </c>
      <c r="AH17" s="252">
        <f>'3. データシート'!AH17/'3. データシート'!AH$7</f>
        <v>0.60273500910030009</v>
      </c>
      <c r="AI17" s="253">
        <f>'3. データシート'!AI17/'3. データシート'!AI$7</f>
        <v>0.59402173913043477</v>
      </c>
      <c r="AJ17" s="254">
        <f>'3. データシート'!AJ17/'3. データシート'!AJ$7</f>
        <v>0.58696079394713574</v>
      </c>
      <c r="AK17" s="11">
        <f>'3. データシート'!AK17/'3. データシート'!AK$7</f>
        <v>0.59832777536126813</v>
      </c>
      <c r="AL17" s="252">
        <f>'3. データシート'!AL17/'3. データシート'!AL$7</f>
        <v>0.61516106787508618</v>
      </c>
      <c r="AM17" s="253">
        <f>'3. データシート'!AM17/'3. データシート'!AM$7</f>
        <v>0.60300502463534811</v>
      </c>
      <c r="AN17" s="254">
        <f>'3. データシート'!AN17/'3. データシート'!AN$7</f>
        <v>0.60913803963370317</v>
      </c>
      <c r="AO17" s="11">
        <f>'3. データシート'!AO17/'3. データシート'!AO$7</f>
        <v>0.59414225941422594</v>
      </c>
      <c r="AP17" s="252">
        <f>'3. データシート'!AP17/'3. データシート'!AP$7</f>
        <v>0.61116790808626653</v>
      </c>
      <c r="AQ17" s="253">
        <f>'3. データシート'!AQ17/'3. データシート'!AQ$7</f>
        <v>0.59598586711159096</v>
      </c>
      <c r="AR17" s="254">
        <f>'3. データシート'!AR17/'3. データシート'!AR$7</f>
        <v>0.60492985190958692</v>
      </c>
      <c r="AS17" s="11">
        <f>'3. データシート'!AS17/'3. データシート'!AS$7</f>
        <v>0.60568633149278306</v>
      </c>
      <c r="AT17" s="252">
        <f>'3. データシート'!AT17/'3. データシート'!AT$7</f>
        <v>0.59804978439827516</v>
      </c>
      <c r="AU17" s="253">
        <f>'3. データシート'!AU17/'3. データシート'!AU$7</f>
        <v>0.6112946979038224</v>
      </c>
      <c r="AV17" s="254">
        <f>'3. データシート'!AV17/'3. データシート'!AV$7</f>
        <v>0.61395621579358872</v>
      </c>
      <c r="AW17" s="11">
        <f>'3. データシート'!AW17/'3. データシート'!AW$7</f>
        <v>0.60762474854030712</v>
      </c>
      <c r="AX17" s="252">
        <f>'3. データシート'!AX17/'3. データシート'!AX$7</f>
        <v>0.61616261285707241</v>
      </c>
      <c r="AY17" s="253">
        <f>'3. データシート'!AY17/'3. データシート'!AY$7</f>
        <v>0.60354826027127972</v>
      </c>
      <c r="AZ17" s="254">
        <f>'3. データシート'!AZ17/'3. データシート'!AZ$7</f>
        <v>0.60517879161528976</v>
      </c>
      <c r="BA17" s="11">
        <f>'3. データシート'!BA17/'3. データシート'!BA$7</f>
        <v>0.61137558266388969</v>
      </c>
      <c r="BB17" s="252">
        <f>'3. データシート'!BB17/'3. データシート'!BB$7</f>
        <v>0.60437752405643919</v>
      </c>
      <c r="BC17" s="253">
        <f>'3. データシート'!BC17/'3. データシート'!BC$7</f>
        <v>0.59381668403553178</v>
      </c>
      <c r="BD17" s="254">
        <f>'3. データシート'!BD17/'3. データシート'!BD$7</f>
        <v>0.59539932284405495</v>
      </c>
      <c r="BE17" s="11">
        <f>'3. データシート'!BE17/'3. データシート'!BE$7</f>
        <v>0.61172866953213778</v>
      </c>
      <c r="BF17" s="252">
        <f>'3. データシート'!BF17/'3. データシート'!BF$7</f>
        <v>0.61997795812042877</v>
      </c>
      <c r="BG17" s="253">
        <f>'3. データシート'!BG17/'3. データシート'!BG$7</f>
        <v>0.59696484022838825</v>
      </c>
      <c r="BH17" s="254">
        <f>'3. データシート'!BH17/'3. データシート'!BH$7</f>
        <v>0.96810808096027323</v>
      </c>
      <c r="BI17" s="11">
        <f>'3. データシート'!BI17/'3. データシート'!BI$7</f>
        <v>0.94388140977159285</v>
      </c>
    </row>
    <row r="18" spans="1:61" x14ac:dyDescent="0.15">
      <c r="A18" s="6">
        <v>22</v>
      </c>
      <c r="B18" s="17">
        <f>'3. データシート'!B18/'3. データシート'!B$7</f>
        <v>0.54160157234289175</v>
      </c>
      <c r="C18" s="19">
        <f>'3. データシート'!C18/'3. データシート'!C$7</f>
        <v>0.50060734892195569</v>
      </c>
      <c r="D18" s="18">
        <f>'3. データシート'!D18/'3. データシート'!D$7</f>
        <v>0.5131752975887679</v>
      </c>
      <c r="E18" s="11">
        <f>'3. データシート'!E18/'3. データシート'!E$7</f>
        <v>0.49959133633020025</v>
      </c>
      <c r="F18" s="23">
        <f>'3. データシート'!F18/'3. データシート'!F$7</f>
        <v>0.77248383185125302</v>
      </c>
      <c r="G18" s="19">
        <f>'3. データシート'!G18/'3. データシート'!G$7</f>
        <v>0.78296412171368013</v>
      </c>
      <c r="H18" s="19">
        <f>'3. データシート'!H18/'3. データシート'!H$7</f>
        <v>0.76719201337860432</v>
      </c>
      <c r="I18" s="19">
        <f>'3. データシート'!I18/'3. データシート'!I$7</f>
        <v>0.76903990277496459</v>
      </c>
      <c r="J18" s="19">
        <f>'3. データシート'!J18/'3. データシート'!J$7</f>
        <v>0.92991478848384002</v>
      </c>
      <c r="K18" s="19">
        <f>'3. データシート'!K18/'3. データシート'!K$7</f>
        <v>0.93187719566213534</v>
      </c>
      <c r="L18" s="19">
        <f>'3. データシート'!L18/'3. データシート'!L$7</f>
        <v>0.91870250420768096</v>
      </c>
      <c r="M18" s="19">
        <f>'3. データシート'!M18/'3. データシート'!M$7</f>
        <v>0.92474367392292545</v>
      </c>
      <c r="N18" s="19">
        <f>'3. データシート'!N18/'3. データシート'!N$7</f>
        <v>0.96760971708487453</v>
      </c>
      <c r="O18" s="19">
        <f>'3. データシート'!O18/'3. データシート'!O$7</f>
        <v>0.974051593323217</v>
      </c>
      <c r="P18" s="19">
        <f>'3. データシート'!P18/'3. データシート'!P$7</f>
        <v>0.96648985004590426</v>
      </c>
      <c r="Q18" s="19">
        <f>'3. データシート'!Q18/'3. データシート'!Q$7</f>
        <v>0.96813961747247734</v>
      </c>
      <c r="R18" s="19">
        <f>'3. データシート'!R18/'3. データシート'!R$7</f>
        <v>0.96948035487959439</v>
      </c>
      <c r="S18" s="19">
        <f>'3. データシート'!S18/'3. データシート'!S$7</f>
        <v>0.96986413321074672</v>
      </c>
      <c r="T18" s="19">
        <f>'3. データシート'!T18/'3. データシート'!T$7</f>
        <v>0.96435814236463191</v>
      </c>
      <c r="U18" s="24">
        <f>'3. データシート'!U18/'3. データシート'!U$7</f>
        <v>0.97398282559803717</v>
      </c>
      <c r="V18" s="252">
        <f>'3. データシート'!V18/'3. データシート'!V$7</f>
        <v>0.77261761158021713</v>
      </c>
      <c r="W18" s="253">
        <f>'3. データシート'!W18/'3. データシート'!W$7</f>
        <v>0.7670996549624518</v>
      </c>
      <c r="X18" s="254">
        <f>'3. データシート'!X18/'3. データシート'!X$7</f>
        <v>0.71649895387067852</v>
      </c>
      <c r="Y18" s="11">
        <f>'3. データシート'!Y18/'3. データシート'!Y$7</f>
        <v>0.7073818108974359</v>
      </c>
      <c r="Z18" s="252">
        <f>'3. データシート'!Z18/'3. データシート'!Z$7</f>
        <v>0.79474639507915701</v>
      </c>
      <c r="AA18" s="253">
        <f>'3. データシート'!AA18/'3. データシート'!AA$7</f>
        <v>0.77992610214101332</v>
      </c>
      <c r="AB18" s="254">
        <f>'3. データシート'!AB18/'3. データシート'!AB$7</f>
        <v>0.73001740860482467</v>
      </c>
      <c r="AC18" s="11">
        <f>'3. データシート'!AC18/'3. データシート'!AC$7</f>
        <v>0.73636905353063864</v>
      </c>
      <c r="AD18" s="252">
        <f>'3. データシート'!AD18/'3. データシート'!AD$7</f>
        <v>0.54666140255638351</v>
      </c>
      <c r="AE18" s="253">
        <f>'3. データシート'!AE18/'3. データシート'!AE$7</f>
        <v>0.54600058599472601</v>
      </c>
      <c r="AF18" s="254">
        <f>'3. データシート'!AF18/'3. データシート'!AF$7</f>
        <v>0.54824130477500488</v>
      </c>
      <c r="AG18" s="11">
        <f>'3. データシート'!AG18/'3. データシート'!AG$7</f>
        <v>0.544453109767986</v>
      </c>
      <c r="AH18" s="252">
        <f>'3. データシート'!AH18/'3. データシート'!AH$7</f>
        <v>0.54572285896994444</v>
      </c>
      <c r="AI18" s="253">
        <f>'3. データシート'!AI18/'3. データシート'!AI$7</f>
        <v>0.53873517786561265</v>
      </c>
      <c r="AJ18" s="254">
        <f>'3. データシート'!AJ18/'3. データシート'!AJ$7</f>
        <v>0.53075562542989096</v>
      </c>
      <c r="AK18" s="11">
        <f>'3. データシート'!AK18/'3. データシート'!AK$7</f>
        <v>0.54342467739596922</v>
      </c>
      <c r="AL18" s="252">
        <f>'3. データシート'!AL18/'3. データシート'!AL$7</f>
        <v>0.55851640232489408</v>
      </c>
      <c r="AM18" s="253">
        <f>'3. データシート'!AM18/'3. データシート'!AM$7</f>
        <v>0.54763647007171079</v>
      </c>
      <c r="AN18" s="254">
        <f>'3. データシート'!AN18/'3. データシート'!AN$7</f>
        <v>0.5536605455690683</v>
      </c>
      <c r="AO18" s="11">
        <f>'3. データシート'!AO18/'3. データシート'!AO$7</f>
        <v>0.53811378829413747</v>
      </c>
      <c r="AP18" s="252">
        <f>'3. データシート'!AP18/'3. データシート'!AP$7</f>
        <v>0.55771384061146001</v>
      </c>
      <c r="AQ18" s="253">
        <f>'3. データシート'!AQ18/'3. データシート'!AQ$7</f>
        <v>0.54097556188045937</v>
      </c>
      <c r="AR18" s="254">
        <f>'3. データシート'!AR18/'3. データシート'!AR$7</f>
        <v>0.55056508183943886</v>
      </c>
      <c r="AS18" s="11">
        <f>'3. データシート'!AS18/'3. データシート'!AS$7</f>
        <v>0.54921050082340406</v>
      </c>
      <c r="AT18" s="252">
        <f>'3. データシート'!AT18/'3. データシート'!AT$7</f>
        <v>0.5425323402587221</v>
      </c>
      <c r="AU18" s="253">
        <f>'3. データシート'!AU18/'3. データシート'!AU$7</f>
        <v>0.55916152897657212</v>
      </c>
      <c r="AV18" s="254">
        <f>'3. データシート'!AV18/'3. データシート'!AV$7</f>
        <v>0.5595680218921032</v>
      </c>
      <c r="AW18" s="11">
        <f>'3. データシート'!AW18/'3. データシート'!AW$7</f>
        <v>0.55429076100289487</v>
      </c>
      <c r="AX18" s="252">
        <f>'3. データシート'!AX18/'3. データシート'!AX$7</f>
        <v>0.56031377966352558</v>
      </c>
      <c r="AY18" s="253">
        <f>'3. データシート'!AY18/'3. データシート'!AY$7</f>
        <v>0.54703164930214276</v>
      </c>
      <c r="AZ18" s="254">
        <f>'3. データシート'!AZ18/'3. データシート'!AZ$7</f>
        <v>0.54895191122071518</v>
      </c>
      <c r="BA18" s="11">
        <f>'3. データシート'!BA18/'3. データシート'!BA$7</f>
        <v>0.55677873648715659</v>
      </c>
      <c r="BB18" s="252">
        <f>'3. データシート'!BB18/'3. データシート'!BB$7</f>
        <v>0.54659221219524357</v>
      </c>
      <c r="BC18" s="253">
        <f>'3. データシート'!BC18/'3. データシート'!BC$7</f>
        <v>0.5393776983772518</v>
      </c>
      <c r="BD18" s="254">
        <f>'3. データシート'!BD18/'3. データシート'!BD$7</f>
        <v>0.53629755028878712</v>
      </c>
      <c r="BE18" s="11">
        <f>'3. データシート'!BE18/'3. データシート'!BE$7</f>
        <v>0.55684007707129091</v>
      </c>
      <c r="BF18" s="252">
        <f>'3. データシート'!BF18/'3. データシート'!BF$7</f>
        <v>0.56311992786293963</v>
      </c>
      <c r="BG18" s="253">
        <f>'3. データシート'!BG18/'3. データシート'!BG$7</f>
        <v>0.53811479515175797</v>
      </c>
      <c r="BH18" s="254">
        <f>'3. データシート'!BH18/'3. データシート'!BH$7</f>
        <v>0.96830897493847623</v>
      </c>
      <c r="BI18" s="11">
        <f>'3. データシート'!BI18/'3. データシート'!BI$7</f>
        <v>0.9133262743911662</v>
      </c>
    </row>
    <row r="19" spans="1:61" x14ac:dyDescent="0.15">
      <c r="A19" s="6">
        <v>24</v>
      </c>
      <c r="B19" s="17">
        <f>'3. データシート'!B19/'3. データシート'!B$7</f>
        <v>0.48682154916091319</v>
      </c>
      <c r="C19" s="19">
        <f>'3. データシート'!C19/'3. データシート'!C$7</f>
        <v>0.44594594594594594</v>
      </c>
      <c r="D19" s="18">
        <f>'3. データシート'!D19/'3. データシート'!D$7</f>
        <v>0.46027062773425576</v>
      </c>
      <c r="E19" s="11">
        <f>'3. データシート'!E19/'3. データシート'!E$7</f>
        <v>0.44375766244380876</v>
      </c>
      <c r="F19" s="23">
        <f>'3. データシート'!F19/'3. データシート'!F$7</f>
        <v>0.71776475343573165</v>
      </c>
      <c r="G19" s="19">
        <f>'3. データシート'!G19/'3. データシート'!G$7</f>
        <v>0.72796084170156938</v>
      </c>
      <c r="H19" s="19">
        <f>'3. データシート'!H19/'3. データシート'!H$7</f>
        <v>0.71089038666193682</v>
      </c>
      <c r="I19" s="19">
        <f>'3. データシート'!I19/'3. データシート'!I$7</f>
        <v>0.71824994936196074</v>
      </c>
      <c r="J19" s="19">
        <f>'3. データシート'!J19/'3. データシート'!J$7</f>
        <v>0.89346039429234103</v>
      </c>
      <c r="K19" s="19">
        <f>'3. データシート'!K19/'3. データシート'!K$7</f>
        <v>0.89246983351153197</v>
      </c>
      <c r="L19" s="19">
        <f>'3. データシート'!L19/'3. データシート'!L$7</f>
        <v>0.88131789666955684</v>
      </c>
      <c r="M19" s="19">
        <f>'3. データシート'!M19/'3. データシート'!M$7</f>
        <v>0.88459013081468763</v>
      </c>
      <c r="N19" s="19">
        <f>'3. データシート'!N19/'3. データシート'!N$7</f>
        <v>0.96840947715685299</v>
      </c>
      <c r="O19" s="19">
        <f>'3. データシート'!O19/'3. データシート'!O$7</f>
        <v>0.9742033383915023</v>
      </c>
      <c r="P19" s="19">
        <f>'3. データシート'!P19/'3. データシート'!P$7</f>
        <v>0.96613281648474958</v>
      </c>
      <c r="Q19" s="19">
        <f>'3. データシート'!Q19/'3. データシート'!Q$7</f>
        <v>0.96819035056567404</v>
      </c>
      <c r="R19" s="19">
        <f>'3. データシート'!R19/'3. データシート'!R$7</f>
        <v>0.96993662864385299</v>
      </c>
      <c r="S19" s="19">
        <f>'3. データシート'!S19/'3. データシート'!S$7</f>
        <v>0.97063029931555833</v>
      </c>
      <c r="T19" s="19">
        <f>'3. データシート'!T19/'3. データシート'!T$7</f>
        <v>0.96461164064084359</v>
      </c>
      <c r="U19" s="24">
        <f>'3. データシート'!U19/'3. データシート'!U$7</f>
        <v>0.97173379676957672</v>
      </c>
      <c r="V19" s="252">
        <f>'3. データシート'!V19/'3. データシート'!V$7</f>
        <v>0.74256131885806187</v>
      </c>
      <c r="W19" s="253">
        <f>'3. データシート'!W19/'3. データシート'!W$7</f>
        <v>0.73538664501725193</v>
      </c>
      <c r="X19" s="254">
        <f>'3. データシート'!X19/'3. データシート'!X$7</f>
        <v>0.68068147852944105</v>
      </c>
      <c r="Y19" s="11">
        <f>'3. データシート'!Y19/'3. データシート'!Y$7</f>
        <v>0.67072315705128205</v>
      </c>
      <c r="Z19" s="252">
        <f>'3. データシート'!Z19/'3. データシート'!Z$7</f>
        <v>0.76298275688212158</v>
      </c>
      <c r="AA19" s="253">
        <f>'3. データシート'!AA19/'3. データシート'!AA$7</f>
        <v>0.75173356278787262</v>
      </c>
      <c r="AB19" s="254">
        <f>'3. データシート'!AB19/'3. データシート'!AB$7</f>
        <v>0.69559810992290472</v>
      </c>
      <c r="AC19" s="11">
        <f>'3. データシート'!AC19/'3. データシート'!AC$7</f>
        <v>0.6986294567484358</v>
      </c>
      <c r="AD19" s="252">
        <f>'3. データシート'!AD19/'3. データシート'!AD$7</f>
        <v>0.49193110595666978</v>
      </c>
      <c r="AE19" s="253">
        <f>'3. データシート'!AE19/'3. データシート'!AE$7</f>
        <v>0.49189373962301008</v>
      </c>
      <c r="AF19" s="254">
        <f>'3. データシート'!AF19/'3. データシート'!AF$7</f>
        <v>0.4940558066417764</v>
      </c>
      <c r="AG19" s="11">
        <f>'3. データシート'!AG19/'3. データシート'!AG$7</f>
        <v>0.48800935854942484</v>
      </c>
      <c r="AH19" s="252">
        <f>'3. データシート'!AH19/'3. データシート'!AH$7</f>
        <v>0.48974371587387477</v>
      </c>
      <c r="AI19" s="253">
        <f>'3. データシート'!AI19/'3. データシート'!AI$7</f>
        <v>0.48315217391304349</v>
      </c>
      <c r="AJ19" s="254">
        <f>'3. データシート'!AJ19/'3. データシート'!AJ$7</f>
        <v>0.47332219711113294</v>
      </c>
      <c r="AK19" s="11">
        <f>'3. データシート'!AK19/'3. データシート'!AK$7</f>
        <v>0.48852157943067032</v>
      </c>
      <c r="AL19" s="252">
        <f>'3. データシート'!AL19/'3. データシート'!AL$7</f>
        <v>0.50517190424588709</v>
      </c>
      <c r="AM19" s="253">
        <f>'3. データシート'!AM19/'3. データシート'!AM$7</f>
        <v>0.4927069613151861</v>
      </c>
      <c r="AN19" s="254">
        <f>'3. データシート'!AN19/'3. データシート'!AN$7</f>
        <v>0.4987160230631329</v>
      </c>
      <c r="AO19" s="11">
        <f>'3. データシート'!AO19/'3. データシート'!AO$7</f>
        <v>0.4837685759630645</v>
      </c>
      <c r="AP19" s="252">
        <f>'3. データシート'!AP19/'3. データシート'!AP$7</f>
        <v>0.50343216007010372</v>
      </c>
      <c r="AQ19" s="253">
        <f>'3. データシート'!AQ19/'3. データシート'!AQ$7</f>
        <v>0.48581803906173326</v>
      </c>
      <c r="AR19" s="254">
        <f>'3. データシート'!AR19/'3. データシート'!AR$7</f>
        <v>0.49449532346063912</v>
      </c>
      <c r="AS19" s="11">
        <f>'3. データシート'!AS19/'3. データシート'!AS$7</f>
        <v>0.49389712292938098</v>
      </c>
      <c r="AT19" s="252">
        <f>'3. データシート'!AT19/'3. データシート'!AT$7</f>
        <v>0.48696589572716581</v>
      </c>
      <c r="AU19" s="253">
        <f>'3. データシート'!AU19/'3. データシート'!AU$7</f>
        <v>0.50456226880394572</v>
      </c>
      <c r="AV19" s="254">
        <f>'3. データシート'!AV19/'3. データシート'!AV$7</f>
        <v>0.50459343236903831</v>
      </c>
      <c r="AW19" s="11">
        <f>'3. データシート'!AW19/'3. データシート'!AW$7</f>
        <v>0.50022079387664986</v>
      </c>
      <c r="AX19" s="252">
        <f>'3. データシート'!AX19/'3. データシート'!AX$7</f>
        <v>0.50540233854654892</v>
      </c>
      <c r="AY19" s="253">
        <f>'3. データシート'!AY19/'3. データシート'!AY$7</f>
        <v>0.4939551798702575</v>
      </c>
      <c r="AZ19" s="254">
        <f>'3. データシート'!AZ19/'3. データシート'!AZ$7</f>
        <v>0.49390875462392109</v>
      </c>
      <c r="BA19" s="11">
        <f>'3. データシート'!BA19/'3. データシート'!BA$7</f>
        <v>0.50223147872656948</v>
      </c>
      <c r="BB19" s="252">
        <f>'3. データシート'!BB19/'3. データシート'!BB$7</f>
        <v>0.48885675823901881</v>
      </c>
      <c r="BC19" s="253">
        <f>'3. データシート'!BC19/'3. データシート'!BC$7</f>
        <v>0.48344995285593767</v>
      </c>
      <c r="BD19" s="254">
        <f>'3. データシート'!BD19/'3. データシート'!BD$7</f>
        <v>0.4819259111730731</v>
      </c>
      <c r="BE19" s="11">
        <f>'3. データシート'!BE19/'3. データシート'!BE$7</f>
        <v>0.50274195938935828</v>
      </c>
      <c r="BF19" s="252">
        <f>'3. データシート'!BF19/'3. データシート'!BF$7</f>
        <v>0.50781484821160205</v>
      </c>
      <c r="BG19" s="253">
        <f>'3. データシート'!BG19/'3. データシート'!BG$7</f>
        <v>0.48267053991786035</v>
      </c>
      <c r="BH19" s="254">
        <f>'3. データシート'!BH19/'3. データシート'!BH$7</f>
        <v>0.96519511827632964</v>
      </c>
      <c r="BI19" s="11">
        <f>'3. データシート'!BI19/'3. データシート'!BI$7</f>
        <v>0.86557757273231484</v>
      </c>
    </row>
    <row r="20" spans="1:61" x14ac:dyDescent="0.15">
      <c r="A20" s="6">
        <v>26</v>
      </c>
      <c r="B20" s="17">
        <f>'3. データシート'!B20/'3. データシート'!B$7</f>
        <v>0.43294864687799223</v>
      </c>
      <c r="C20" s="19">
        <f>'3. データシート'!C20/'3. データシート'!C$7</f>
        <v>0.39204372912238084</v>
      </c>
      <c r="D20" s="18">
        <f>'3. データシート'!D20/'3. データシート'!D$7</f>
        <v>0.40985858174788892</v>
      </c>
      <c r="E20" s="11">
        <f>'3. データシート'!E20/'3. データシート'!E$7</f>
        <v>0.39139762975071518</v>
      </c>
      <c r="F20" s="23">
        <f>'3. データシート'!F20/'3. データシート'!F$7</f>
        <v>0.66243936944219883</v>
      </c>
      <c r="G20" s="19">
        <f>'3. データシート'!G20/'3. データシート'!G$7</f>
        <v>0.671443709946006</v>
      </c>
      <c r="H20" s="19">
        <f>'3. データシート'!H20/'3. データシート'!H$7</f>
        <v>0.65717326306187607</v>
      </c>
      <c r="I20" s="19">
        <f>'3. データシート'!I20/'3. データシート'!I$7</f>
        <v>0.66275065829451085</v>
      </c>
      <c r="J20" s="19">
        <f>'3. データシート'!J20/'3. データシート'!J$7</f>
        <v>0.84465285130842538</v>
      </c>
      <c r="K20" s="19">
        <f>'3. データシート'!K20/'3. データシート'!K$7</f>
        <v>0.83926480321775876</v>
      </c>
      <c r="L20" s="19">
        <f>'3. データシート'!L20/'3. データシート'!L$7</f>
        <v>0.830519712347631</v>
      </c>
      <c r="M20" s="19">
        <f>'3. データシート'!M20/'3. データシート'!M$7</f>
        <v>0.83519369665134602</v>
      </c>
      <c r="N20" s="19">
        <f>'3. データシート'!N20/'3. データシート'!N$7</f>
        <v>0.96835949215235428</v>
      </c>
      <c r="O20" s="19">
        <f>'3. データシート'!O20/'3. データシート'!O$7</f>
        <v>0.9730399595346485</v>
      </c>
      <c r="P20" s="19">
        <f>'3. データシート'!P20/'3. データシート'!P$7</f>
        <v>0.96317453840661027</v>
      </c>
      <c r="Q20" s="19">
        <f>'3. データシート'!Q20/'3. データシート'!Q$7</f>
        <v>0.96676982395616662</v>
      </c>
      <c r="R20" s="19">
        <f>'3. データシート'!R20/'3. データシート'!R$7</f>
        <v>0.96806083650190111</v>
      </c>
      <c r="S20" s="19">
        <f>'3. データシート'!S20/'3. データシート'!S$7</f>
        <v>0.96909796710593521</v>
      </c>
      <c r="T20" s="19">
        <f>'3. データシート'!T20/'3. データシート'!T$7</f>
        <v>0.96156966132630295</v>
      </c>
      <c r="U20" s="24">
        <f>'3. データシート'!U20/'3. データシート'!U$7</f>
        <v>0.97290942547536297</v>
      </c>
      <c r="V20" s="252">
        <f>'3. データシート'!V20/'3. データシート'!V$7</f>
        <v>0.71044431041415357</v>
      </c>
      <c r="W20" s="253">
        <f>'3. データシート'!W20/'3. データシート'!W$7</f>
        <v>0.70560178607672008</v>
      </c>
      <c r="X20" s="254">
        <f>'3. データシート'!X20/'3. データシート'!X$7</f>
        <v>0.64591013250971407</v>
      </c>
      <c r="Y20" s="11">
        <f>'3. データシート'!Y20/'3. データシート'!Y$7</f>
        <v>0.63186097756410253</v>
      </c>
      <c r="Z20" s="252">
        <f>'3. データシート'!Z20/'3. データシート'!Z$7</f>
        <v>0.73000907532519921</v>
      </c>
      <c r="AA20" s="253">
        <f>'3. データシート'!AA20/'3. データシート'!AA$7</f>
        <v>0.71883383104722376</v>
      </c>
      <c r="AB20" s="254">
        <f>'3. データシート'!AB20/'3. データシート'!AB$7</f>
        <v>0.65973638398408352</v>
      </c>
      <c r="AC20" s="11">
        <f>'3. データシート'!AC20/'3. データシート'!AC$7</f>
        <v>0.66600456847750522</v>
      </c>
      <c r="AD20" s="252">
        <f>'3. データシート'!AD20/'3. データシート'!AD$7</f>
        <v>0.43917485071312246</v>
      </c>
      <c r="AE20" s="253">
        <f>'3. データシート'!AE20/'3. データシート'!AE$7</f>
        <v>0.43666373669303643</v>
      </c>
      <c r="AF20" s="254">
        <f>'3. データシート'!AF20/'3. データシート'!AF$7</f>
        <v>0.44065631754765178</v>
      </c>
      <c r="AG20" s="11">
        <f>'3. データシート'!AG20/'3. データシート'!AG$7</f>
        <v>0.43458763891596802</v>
      </c>
      <c r="AH20" s="252">
        <f>'3. データシート'!AH20/'3. データシート'!AH$7</f>
        <v>0.43671602144719368</v>
      </c>
      <c r="AI20" s="253">
        <f>'3. データシート'!AI20/'3. データシート'!AI$7</f>
        <v>0.42999011857707509</v>
      </c>
      <c r="AJ20" s="254">
        <f>'3. データシート'!AJ20/'3. データシート'!AJ$7</f>
        <v>0.42011398250958043</v>
      </c>
      <c r="AK20" s="11">
        <f>'3. データシート'!AK20/'3. データシート'!AK$7</f>
        <v>0.4358900004833019</v>
      </c>
      <c r="AL20" s="252">
        <f>'3. データシート'!AL20/'3. データシート'!AL$7</f>
        <v>0.45148261255048766</v>
      </c>
      <c r="AM20" s="253">
        <f>'3. データシート'!AM20/'3. データシート'!AM$7</f>
        <v>0.43963120152202545</v>
      </c>
      <c r="AN20" s="254">
        <f>'3. データシート'!AN20/'3. データシート'!AN$7</f>
        <v>0.44532196327341439</v>
      </c>
      <c r="AO20" s="11">
        <f>'3. データシート'!AO20/'3. データシート'!AO$7</f>
        <v>0.4306737844466888</v>
      </c>
      <c r="AP20" s="252">
        <f>'3. データシート'!AP20/'3. データシート'!AP$7</f>
        <v>0.45119517063434106</v>
      </c>
      <c r="AQ20" s="253">
        <f>'3. データシート'!AQ20/'3. データシート'!AQ$7</f>
        <v>0.43227990970654628</v>
      </c>
      <c r="AR20" s="254">
        <f>'3. データシート'!AR20/'3. データシート'!AR$7</f>
        <v>0.44027669524551832</v>
      </c>
      <c r="AS20" s="11">
        <f>'3. データシート'!AS20/'3. データシート'!AS$7</f>
        <v>0.44197423229681293</v>
      </c>
      <c r="AT20" s="252">
        <f>'3. データシート'!AT20/'3. データシート'!AT$7</f>
        <v>0.43169345354762839</v>
      </c>
      <c r="AU20" s="253">
        <f>'3. データシート'!AU20/'3. データシート'!AU$7</f>
        <v>0.45371146732429102</v>
      </c>
      <c r="AV20" s="254">
        <f>'3. データシート'!AV20/'3. データシート'!AV$7</f>
        <v>0.45294175136825643</v>
      </c>
      <c r="AW20" s="11">
        <f>'3. データシート'!AW20/'3. データシート'!AW$7</f>
        <v>0.44624895736224918</v>
      </c>
      <c r="AX20" s="252">
        <f>'3. データシート'!AX20/'3. データシート'!AX$7</f>
        <v>0.45093492525531598</v>
      </c>
      <c r="AY20" s="253">
        <f>'3. データシート'!AY20/'3. データシート'!AY$7</f>
        <v>0.44141930410851188</v>
      </c>
      <c r="AZ20" s="254">
        <f>'3. データシート'!AZ20/'3. データシート'!AZ$7</f>
        <v>0.4391122071516646</v>
      </c>
      <c r="BA20" s="11">
        <f>'3. データシート'!BA20/'3. データシート'!BA$7</f>
        <v>0.44907269661807003</v>
      </c>
      <c r="BB20" s="252">
        <f>'3. データシート'!BB20/'3. データシート'!BB$7</f>
        <v>0.43645610011467317</v>
      </c>
      <c r="BC20" s="253">
        <f>'3. データシート'!BC20/'3. データシート'!BC$7</f>
        <v>0.43198848692372588</v>
      </c>
      <c r="BD20" s="254">
        <f>'3. データシート'!BD20/'3. データシート'!BD$7</f>
        <v>0.42850029874526985</v>
      </c>
      <c r="BE20" s="11">
        <f>'3. データシート'!BE20/'3. データシート'!BE$7</f>
        <v>0.44918729311792893</v>
      </c>
      <c r="BF20" s="252">
        <f>'3. データシート'!BF20/'3. データシート'!BF$7</f>
        <v>0.45326119627291855</v>
      </c>
      <c r="BG20" s="253">
        <f>'3. データシート'!BG20/'3. データシート'!BG$7</f>
        <v>0.43028147851347293</v>
      </c>
      <c r="BH20" s="254">
        <f>'3. データシート'!BH20/'3. データシート'!BH$7</f>
        <v>0.9641404248907639</v>
      </c>
      <c r="BI20" s="11">
        <f>'3. データシート'!BI20/'3. データシート'!BI$7</f>
        <v>0.81303887460293456</v>
      </c>
    </row>
    <row r="21" spans="1:61" x14ac:dyDescent="0.15">
      <c r="A21" s="6">
        <v>28</v>
      </c>
      <c r="B21" s="17">
        <f>'3. データシート'!B21/'3. データシート'!B$7</f>
        <v>0.3838633271178753</v>
      </c>
      <c r="C21" s="19">
        <f>'3. データシート'!C21/'3. データシート'!C$7</f>
        <v>0.34219050511185345</v>
      </c>
      <c r="D21" s="18">
        <f>'3. データシート'!D21/'3. データシート'!D$7</f>
        <v>0.36199002950452741</v>
      </c>
      <c r="E21" s="11">
        <f>'3. データシート'!E21/'3. データシート'!E$7</f>
        <v>0.34327748263179403</v>
      </c>
      <c r="F21" s="23">
        <f>'3. データシート'!F21/'3. データシート'!F$7</f>
        <v>0.60403193209377526</v>
      </c>
      <c r="G21" s="19">
        <f>'3. データシート'!G21/'3. データシート'!G$7</f>
        <v>0.6163899682091134</v>
      </c>
      <c r="H21" s="19">
        <f>'3. データシート'!H21/'3. データシート'!H$7</f>
        <v>0.60087163634520857</v>
      </c>
      <c r="I21" s="19">
        <f>'3. データシート'!I21/'3. データシート'!I$7</f>
        <v>0.60659307271622442</v>
      </c>
      <c r="J21" s="19">
        <f>'3. データシート'!J21/'3. データシート'!J$7</f>
        <v>0.79055110169918819</v>
      </c>
      <c r="K21" s="19">
        <f>'3. データシート'!K21/'3. データシート'!K$7</f>
        <v>0.78463418359553994</v>
      </c>
      <c r="L21" s="19">
        <f>'3. データシート'!L21/'3. データシート'!L$7</f>
        <v>0.7772224205640843</v>
      </c>
      <c r="M21" s="19">
        <f>'3. データシート'!M21/'3. データシート'!M$7</f>
        <v>0.77751401585938684</v>
      </c>
      <c r="N21" s="19">
        <f>'3. データシート'!N21/'3. データシート'!N$7</f>
        <v>0.96656003199040286</v>
      </c>
      <c r="O21" s="19">
        <f>'3. データシート'!O21/'3. データシート'!O$7</f>
        <v>0.97015680323722808</v>
      </c>
      <c r="P21" s="19">
        <f>'3. データシート'!P21/'3. データシート'!P$7</f>
        <v>0.96220544731204738</v>
      </c>
      <c r="Q21" s="19">
        <f>'3. データシート'!Q21/'3. データシート'!Q$7</f>
        <v>0.96342143980518491</v>
      </c>
      <c r="R21" s="19">
        <f>'3. データシート'!R21/'3. データシート'!R$7</f>
        <v>0.96740177439797215</v>
      </c>
      <c r="S21" s="19">
        <f>'3. データシート'!S21/'3. データシート'!S$7</f>
        <v>0.96904688936561445</v>
      </c>
      <c r="T21" s="19">
        <f>'3. データシート'!T21/'3. データシート'!T$7</f>
        <v>0.96248225512066521</v>
      </c>
      <c r="U21" s="24">
        <f>'3. データシート'!U21/'3. データシート'!U$7</f>
        <v>0.97178491106113274</v>
      </c>
      <c r="V21" s="252">
        <f>'3. データシート'!V21/'3. データシート'!V$7</f>
        <v>0.67993566546039408</v>
      </c>
      <c r="W21" s="253">
        <f>'3. データシート'!W21/'3. データシート'!W$7</f>
        <v>0.67464988837020501</v>
      </c>
      <c r="X21" s="254">
        <f>'3. データシート'!X21/'3. データシート'!X$7</f>
        <v>0.60805021420743255</v>
      </c>
      <c r="Y21" s="11">
        <f>'3. データシート'!Y21/'3. データシート'!Y$7</f>
        <v>0.59735576923076927</v>
      </c>
      <c r="Z21" s="252">
        <f>'3. データシート'!Z21/'3. データシート'!Z$7</f>
        <v>0.69955631743470803</v>
      </c>
      <c r="AA21" s="253">
        <f>'3. データシート'!AA21/'3. データシート'!AA$7</f>
        <v>0.68826238801437467</v>
      </c>
      <c r="AB21" s="254">
        <f>'3. データシート'!AB21/'3. データシート'!AB$7</f>
        <v>0.62412335239990058</v>
      </c>
      <c r="AC21" s="11">
        <f>'3. データシート'!AC21/'3. データシート'!AC$7</f>
        <v>0.62970503525672861</v>
      </c>
      <c r="AD21" s="252">
        <f>'3. データシート'!AD21/'3. データシート'!AD$7</f>
        <v>0.38720821201204164</v>
      </c>
      <c r="AE21" s="253">
        <f>'3. データシート'!AE21/'3. データシート'!AE$7</f>
        <v>0.38714718234202561</v>
      </c>
      <c r="AF21" s="254">
        <f>'3. データシート'!AF21/'3. データシート'!AF$7</f>
        <v>0.38882884653173511</v>
      </c>
      <c r="AG21" s="11">
        <f>'3. データシート'!AG21/'3. データシート'!AG$7</f>
        <v>0.3836517839734841</v>
      </c>
      <c r="AH21" s="252">
        <f>'3. データシート'!AH21/'3. データシート'!AH$7</f>
        <v>0.38531162378867628</v>
      </c>
      <c r="AI21" s="253">
        <f>'3. データシート'!AI21/'3. データシート'!AI$7</f>
        <v>0.3784584980237154</v>
      </c>
      <c r="AJ21" s="254">
        <f>'3. データシート'!AJ21/'3. データシート'!AJ$7</f>
        <v>0.36862533163014644</v>
      </c>
      <c r="AK21" s="11">
        <f>'3. データシート'!AK21/'3. データシート'!AK$7</f>
        <v>0.38345174230341694</v>
      </c>
      <c r="AL21" s="252">
        <f>'3. データシート'!AL21/'3. データシート'!AL$7</f>
        <v>0.4012905132499261</v>
      </c>
      <c r="AM21" s="253">
        <f>'3. データシート'!AM21/'3. データシート'!AM$7</f>
        <v>0.39065320259524855</v>
      </c>
      <c r="AN21" s="254">
        <f>'3. データシート'!AN21/'3. データシート'!AN$7</f>
        <v>0.39493192499636609</v>
      </c>
      <c r="AO21" s="11">
        <f>'3. データシート'!AO21/'3. データシート'!AO$7</f>
        <v>0.37993555523493483</v>
      </c>
      <c r="AP21" s="252">
        <f>'3. データシート'!AP21/'3. データシート'!AP$7</f>
        <v>0.39968842802200477</v>
      </c>
      <c r="AQ21" s="253">
        <f>'3. データシート'!AQ21/'3. データシート'!AQ$7</f>
        <v>0.3825694376288154</v>
      </c>
      <c r="AR21" s="254">
        <f>'3. データシート'!AR21/'3. データシート'!AR$7</f>
        <v>0.38946804364770071</v>
      </c>
      <c r="AS21" s="11">
        <f>'3. データシート'!AS21/'3. データシート'!AS$7</f>
        <v>0.39029351932577738</v>
      </c>
      <c r="AT21" s="252">
        <f>'3. データシート'!AT21/'3. データシート'!AT$7</f>
        <v>0.37965503724029792</v>
      </c>
      <c r="AU21" s="253">
        <f>'3. データシート'!AU21/'3. データシート'!AU$7</f>
        <v>0.40369913686806413</v>
      </c>
      <c r="AV21" s="254">
        <f>'3. データシート'!AV21/'3. データシート'!AV$7</f>
        <v>0.39987294761532449</v>
      </c>
      <c r="AW21" s="11">
        <f>'3. データシート'!AW21/'3. データシート'!AW$7</f>
        <v>0.39806682694666601</v>
      </c>
      <c r="AX21" s="252">
        <f>'3. データシート'!AX21/'3. データシート'!AX$7</f>
        <v>0.40115447234693374</v>
      </c>
      <c r="AY21" s="253">
        <f>'3. データシート'!AY21/'3. データシート'!AY$7</f>
        <v>0.39070178887359935</v>
      </c>
      <c r="AZ21" s="254">
        <f>'3. データシート'!AZ21/'3. データシート'!AZ$7</f>
        <v>0.38885326757090011</v>
      </c>
      <c r="BA21" s="11">
        <f>'3. データシート'!BA21/'3. データシート'!BA$7</f>
        <v>0.398244570068432</v>
      </c>
      <c r="BB21" s="252">
        <f>'3. データシート'!BB21/'3. データシート'!BB$7</f>
        <v>0.38475345265991923</v>
      </c>
      <c r="BC21" s="253">
        <f>'3. データシート'!BC21/'3. データシート'!BC$7</f>
        <v>0.38102327427919208</v>
      </c>
      <c r="BD21" s="254">
        <f>'3. データシート'!BD21/'3. データシート'!BD$7</f>
        <v>0.37631945827524399</v>
      </c>
      <c r="BE21" s="11">
        <f>'3. データシート'!BE21/'3. データシート'!BE$7</f>
        <v>0.39755940912010274</v>
      </c>
      <c r="BF21" s="252">
        <f>'3. データシート'!BF21/'3. データシート'!BF$7</f>
        <v>0.40051097084460474</v>
      </c>
      <c r="BG21" s="253">
        <f>'3. データシート'!BG21/'3. データシート'!BG$7</f>
        <v>0.37899429029349896</v>
      </c>
      <c r="BH21" s="254">
        <f>'3. データシート'!BH21/'3. データシート'!BH$7</f>
        <v>0.96373863693435791</v>
      </c>
      <c r="BI21" s="11">
        <f>'3. データシート'!BI21/'3. データシート'!BI$7</f>
        <v>0.75334039227550043</v>
      </c>
    </row>
    <row r="22" spans="1:61" x14ac:dyDescent="0.15">
      <c r="A22" s="6">
        <v>30</v>
      </c>
      <c r="B22" s="17">
        <f>'3. データシート'!B22/'3. データシート'!B$7</f>
        <v>0.33880965579801442</v>
      </c>
      <c r="C22" s="19">
        <f>'3. データシート'!C22/'3. データシート'!C$7</f>
        <v>0.29734790970746028</v>
      </c>
      <c r="D22" s="18">
        <f>'3. データシート'!D22/'3. データシート'!D$7</f>
        <v>0.31768236850137349</v>
      </c>
      <c r="E22" s="11">
        <f>'3. データシート'!E22/'3. データシート'!E$7</f>
        <v>0.29888639149979568</v>
      </c>
      <c r="F22" s="23">
        <f>'3. データシート'!F22/'3. データシート'!F$7</f>
        <v>0.54638237671786583</v>
      </c>
      <c r="G22" s="19">
        <f>'3. データシート'!G22/'3. データシート'!G$7</f>
        <v>0.55941868093051417</v>
      </c>
      <c r="H22" s="19">
        <f>'3. データシート'!H22/'3. データシート'!H$7</f>
        <v>0.54548218719910813</v>
      </c>
      <c r="I22" s="19">
        <f>'3. データシート'!I22/'3. データシート'!I$7</f>
        <v>0.55003038282357708</v>
      </c>
      <c r="J22" s="19">
        <f>'3. データシート'!J22/'3. データシート'!J$7</f>
        <v>0.73085261937175416</v>
      </c>
      <c r="K22" s="19">
        <f>'3. データシート'!K22/'3. データシート'!K$7</f>
        <v>0.72445394837330079</v>
      </c>
      <c r="L22" s="19">
        <f>'3. データシート'!L22/'3. データシート'!L$7</f>
        <v>0.7200489621053705</v>
      </c>
      <c r="M22" s="19">
        <f>'3. データシート'!M22/'3. データシート'!M$7</f>
        <v>0.71801606141724328</v>
      </c>
      <c r="N22" s="19">
        <f>'3. データシート'!N22/'3. データシート'!N$7</f>
        <v>0.96241127661701487</v>
      </c>
      <c r="O22" s="19">
        <f>'3. データシート'!O22/'3. データシート'!O$7</f>
        <v>0.96803237228123418</v>
      </c>
      <c r="P22" s="19">
        <f>'3. データシート'!P22/'3. データシート'!P$7</f>
        <v>0.96093032745078033</v>
      </c>
      <c r="Q22" s="19">
        <f>'3. データシート'!Q22/'3. データシート'!Q$7</f>
        <v>0.95921059306985945</v>
      </c>
      <c r="R22" s="19">
        <f>'3. データシート'!R22/'3. データシート'!R$7</f>
        <v>0.96664131812420784</v>
      </c>
      <c r="S22" s="19">
        <f>'3. データシート'!S22/'3. データシート'!S$7</f>
        <v>0.96812749003984067</v>
      </c>
      <c r="T22" s="19">
        <f>'3. データシート'!T22/'3. データシート'!T$7</f>
        <v>0.96344554857026976</v>
      </c>
      <c r="U22" s="24">
        <f>'3. データシート'!U22/'3. データシート'!U$7</f>
        <v>0.97336945409936615</v>
      </c>
      <c r="V22" s="252">
        <f>'3. データシート'!V22/'3. データシート'!V$7</f>
        <v>0.65063329312424611</v>
      </c>
      <c r="W22" s="253">
        <f>'3. データシート'!W22/'3. データシート'!W$7</f>
        <v>0.64283539679318047</v>
      </c>
      <c r="X22" s="254">
        <f>'3. データシート'!X22/'3. データシート'!X$7</f>
        <v>0.57412573478130913</v>
      </c>
      <c r="Y22" s="11">
        <f>'3. データシート'!Y22/'3. データシート'!Y$7</f>
        <v>0.56044671474358976</v>
      </c>
      <c r="Z22" s="252">
        <f>'3. データシート'!Z22/'3. データシート'!Z$7</f>
        <v>0.66895230412423112</v>
      </c>
      <c r="AA22" s="253">
        <f>'3. データシート'!AA22/'3. データシート'!AA$7</f>
        <v>0.65429974186364326</v>
      </c>
      <c r="AB22" s="254">
        <f>'3. データシート'!AB22/'3. データシート'!AB$7</f>
        <v>0.58681919920417802</v>
      </c>
      <c r="AC22" s="11">
        <f>'3. データシート'!AC22/'3. データシート'!AC$7</f>
        <v>0.59628562915880423</v>
      </c>
      <c r="AD22" s="252">
        <f>'3. データシート'!AD22/'3. データシート'!AD$7</f>
        <v>0.33928835809110203</v>
      </c>
      <c r="AE22" s="253">
        <f>'3. データシート'!AE22/'3. データシート'!AE$7</f>
        <v>0.33836312139857411</v>
      </c>
      <c r="AF22" s="254">
        <f>'3. データシート'!AF22/'3. データシート'!AF$7</f>
        <v>0.34201218314010612</v>
      </c>
      <c r="AG22" s="11">
        <f>'3. データシート'!AG22/'3. データシート'!AG$7</f>
        <v>0.3355917332813414</v>
      </c>
      <c r="AH22" s="252">
        <f>'3. データシート'!AH22/'3. データシート'!AH$7</f>
        <v>0.33567809533179205</v>
      </c>
      <c r="AI22" s="253">
        <f>'3. データシート'!AI22/'3. データシート'!AI$7</f>
        <v>0.33236166007905138</v>
      </c>
      <c r="AJ22" s="254">
        <f>'3. データシート'!AJ22/'3. データシート'!AJ$7</f>
        <v>0.32146015525203891</v>
      </c>
      <c r="AK22" s="11">
        <f>'3. データシート'!AK22/'3. データシート'!AK$7</f>
        <v>0.3363781354211976</v>
      </c>
      <c r="AL22" s="252">
        <f>'3. データシート'!AL22/'3. データシート'!AL$7</f>
        <v>0.35267461333858735</v>
      </c>
      <c r="AM22" s="253">
        <f>'3. データシート'!AM22/'3. データシート'!AM$7</f>
        <v>0.34367530123420653</v>
      </c>
      <c r="AN22" s="254">
        <f>'3. データシート'!AN22/'3. データシート'!AN$7</f>
        <v>0.34749745627210621</v>
      </c>
      <c r="AO22" s="11">
        <f>'3. データシート'!AO22/'3. データシート'!AO$7</f>
        <v>0.33362189198287884</v>
      </c>
      <c r="AP22" s="252">
        <f>'3. データシート'!AP22/'3. データシート'!AP$7</f>
        <v>0.35120003894649726</v>
      </c>
      <c r="AQ22" s="253">
        <f>'3. データシート'!AQ22/'3. データシート'!AQ$7</f>
        <v>0.33570517224457747</v>
      </c>
      <c r="AR22" s="254">
        <f>'3. データシート'!AR22/'3. データシート'!AR$7</f>
        <v>0.34211808261886206</v>
      </c>
      <c r="AS22" s="11">
        <f>'3. データシート'!AS22/'3. データシート'!AS$7</f>
        <v>0.34355323065000487</v>
      </c>
      <c r="AT22" s="252">
        <f>'3. データシート'!AT22/'3. データシート'!AT$7</f>
        <v>0.33310466483731871</v>
      </c>
      <c r="AU22" s="253">
        <f>'3. データシート'!AU22/'3. データシート'!AU$7</f>
        <v>0.35625154130702835</v>
      </c>
      <c r="AV22" s="254">
        <f>'3. データシート'!AV22/'3. データシート'!AV$7</f>
        <v>0.35335222830336199</v>
      </c>
      <c r="AW22" s="11">
        <f>'3. データシート'!AW22/'3. データシート'!AW$7</f>
        <v>0.35096413326137088</v>
      </c>
      <c r="AX22" s="252">
        <f>'3. データシート'!AX22/'3. データシート'!AX$7</f>
        <v>0.35280477576594799</v>
      </c>
      <c r="AY22" s="253">
        <f>'3. データシート'!AY22/'3. データシート'!AY$7</f>
        <v>0.34411244348338904</v>
      </c>
      <c r="AZ22" s="254">
        <f>'3. データシート'!AZ22/'3. データシート'!AZ$7</f>
        <v>0.34032059186189889</v>
      </c>
      <c r="BA22" s="11">
        <f>'3. データシート'!BA22/'3. データシート'!BA$7</f>
        <v>0.35232569671724684</v>
      </c>
      <c r="BB22" s="252">
        <f>'3. データシート'!BB22/'3. データシート'!BB$7</f>
        <v>0.33753801665254024</v>
      </c>
      <c r="BC22" s="253">
        <f>'3. データシート'!BC22/'3. データシート'!BC$7</f>
        <v>0.33348220931963674</v>
      </c>
      <c r="BD22" s="254">
        <f>'3. データシート'!BD22/'3. データシート'!BD$7</f>
        <v>0.327823142800239</v>
      </c>
      <c r="BE22" s="11">
        <f>'3. データシート'!BE22/'3. データシート'!BE$7</f>
        <v>0.35156365792203942</v>
      </c>
      <c r="BF22" s="252">
        <f>'3. データシート'!BF22/'3. データシート'!BF$7</f>
        <v>0.35111712253281235</v>
      </c>
      <c r="BG22" s="253">
        <f>'3. データシート'!BG22/'3. データシート'!BG$7</f>
        <v>0.33051187017930483</v>
      </c>
      <c r="BH22" s="254">
        <f>'3. データシート'!BH22/'3. データシート'!BH$7</f>
        <v>0.95982120435939933</v>
      </c>
      <c r="BI22" s="11">
        <f>'3. データシート'!BI22/'3. データシート'!BI$7</f>
        <v>0.68935612363233001</v>
      </c>
    </row>
    <row r="23" spans="1:61" x14ac:dyDescent="0.15">
      <c r="A23" s="6">
        <v>32</v>
      </c>
      <c r="B23" s="17">
        <f>'3. データシート'!B23/'3. データシート'!B$7</f>
        <v>0.29677972080834553</v>
      </c>
      <c r="C23" s="19">
        <f>'3. データシート'!C23/'3. データシート'!C$7</f>
        <v>0.25584573337382327</v>
      </c>
      <c r="D23" s="18">
        <f>'3. データシート'!D23/'3. データシート'!D$7</f>
        <v>0.27774951673618881</v>
      </c>
      <c r="E23" s="11">
        <f>'3. データシート'!E23/'3. データシート'!E$7</f>
        <v>0.25853085410706989</v>
      </c>
      <c r="F23" s="23">
        <f>'3. データシート'!F23/'3. データシート'!F$7</f>
        <v>0.49272433306386421</v>
      </c>
      <c r="G23" s="19">
        <f>'3. データシート'!G23/'3. データシート'!G$7</f>
        <v>0.5030529343492961</v>
      </c>
      <c r="H23" s="19">
        <f>'3. データシート'!H23/'3. データシート'!H$7</f>
        <v>0.49105559215527289</v>
      </c>
      <c r="I23" s="19">
        <f>'3. データシート'!I23/'3. データシート'!I$7</f>
        <v>0.49518938626696374</v>
      </c>
      <c r="J23" s="19">
        <f>'3. データシート'!J23/'3. データシート'!J$7</f>
        <v>0.66772550799173092</v>
      </c>
      <c r="K23" s="19">
        <f>'3. データシート'!K23/'3. データシート'!K$7</f>
        <v>0.66193167354004379</v>
      </c>
      <c r="L23" s="19">
        <f>'3. データシート'!L23/'3. データシート'!L$7</f>
        <v>0.65910134135767839</v>
      </c>
      <c r="M23" s="19">
        <f>'3. データシート'!M23/'3. データシート'!M$7</f>
        <v>0.65836658417091776</v>
      </c>
      <c r="N23" s="19">
        <f>'3. データシート'!N23/'3. データシート'!N$7</f>
        <v>0.95256423073078078</v>
      </c>
      <c r="O23" s="19">
        <f>'3. データシート'!O23/'3. データシート'!O$7</f>
        <v>0.95336368234699043</v>
      </c>
      <c r="P23" s="19">
        <f>'3. データシート'!P23/'3. データシート'!P$7</f>
        <v>0.94761807609915327</v>
      </c>
      <c r="Q23" s="19">
        <f>'3. データシート'!Q23/'3. データシート'!Q$7</f>
        <v>0.94257013850134441</v>
      </c>
      <c r="R23" s="19">
        <f>'3. データシート'!R23/'3. データシート'!R$7</f>
        <v>0.96765525982256018</v>
      </c>
      <c r="S23" s="19">
        <f>'3. データシート'!S23/'3. データシート'!S$7</f>
        <v>0.9702727551333129</v>
      </c>
      <c r="T23" s="19">
        <f>'3. データシート'!T23/'3. データシート'!T$7</f>
        <v>0.96395254512269313</v>
      </c>
      <c r="U23" s="24">
        <f>'3. データシート'!U23/'3. データシート'!U$7</f>
        <v>0.97306276835003069</v>
      </c>
      <c r="V23" s="252">
        <f>'3. データシート'!V23/'3. データシート'!V$7</f>
        <v>0.6218837957378367</v>
      </c>
      <c r="W23" s="253">
        <f>'3. データシート'!W23/'3. データシート'!W$7</f>
        <v>0.61112238684798048</v>
      </c>
      <c r="X23" s="254">
        <f>'3. データシート'!X23/'3. データシート'!X$7</f>
        <v>0.54059978081099935</v>
      </c>
      <c r="Y23" s="11">
        <f>'3. データシート'!Y23/'3. データシート'!Y$7</f>
        <v>0.52544070512820518</v>
      </c>
      <c r="Z23" s="252">
        <f>'3. データシート'!Z23/'3. データシート'!Z$7</f>
        <v>0.637289502873853</v>
      </c>
      <c r="AA23" s="253">
        <f>'3. データシート'!AA23/'3. データシート'!AA$7</f>
        <v>0.62408260363415502</v>
      </c>
      <c r="AB23" s="254">
        <f>'3. データシート'!AB23/'3. データシート'!AB$7</f>
        <v>0.55304650584431736</v>
      </c>
      <c r="AC23" s="11">
        <f>'3. データシート'!AC23/'3. データシート'!AC$7</f>
        <v>0.56117787267851826</v>
      </c>
      <c r="AD23" s="252">
        <f>'3. データシート'!AD23/'3. データシート'!AD$7</f>
        <v>0.29605685239105761</v>
      </c>
      <c r="AE23" s="253">
        <f>'3. データシート'!AE23/'3. データシート'!AE$7</f>
        <v>0.29631799980466844</v>
      </c>
      <c r="AF23" s="254">
        <f>'3. データシート'!AF23/'3. データシート'!AF$7</f>
        <v>0.29784830025545295</v>
      </c>
      <c r="AG23" s="11">
        <f>'3. データシート'!AG23/'3. データシート'!AG$7</f>
        <v>0.29255215441606552</v>
      </c>
      <c r="AH23" s="252">
        <f>'3. データシート'!AH23/'3. データシート'!AH$7</f>
        <v>0.29283289881450147</v>
      </c>
      <c r="AI23" s="253">
        <f>'3. データシート'!AI23/'3. データシート'!AI$7</f>
        <v>0.28838932806324108</v>
      </c>
      <c r="AJ23" s="254">
        <f>'3. データシート'!AJ23/'3. データシート'!AJ$7</f>
        <v>0.27729193278962366</v>
      </c>
      <c r="AK23" s="11">
        <f>'3. データシート'!AK23/'3. データシート'!AK$7</f>
        <v>0.29350925523174326</v>
      </c>
      <c r="AL23" s="252">
        <f>'3. データシート'!AL23/'3. データシート'!AL$7</f>
        <v>0.30868879913309033</v>
      </c>
      <c r="AM23" s="253">
        <f>'3. データシート'!AM23/'3. データシート'!AM$7</f>
        <v>0.29967315478803846</v>
      </c>
      <c r="AN23" s="254">
        <f>'3. データシート'!AN23/'3. データシート'!AN$7</f>
        <v>0.30297010514075295</v>
      </c>
      <c r="AO23" s="11">
        <f>'3. データシート'!AO23/'3. データシート'!AO$7</f>
        <v>0.28913576684461118</v>
      </c>
      <c r="AP23" s="252">
        <f>'3. データシート'!AP23/'3. データシート'!AP$7</f>
        <v>0.30684971520373888</v>
      </c>
      <c r="AQ23" s="253">
        <f>'3. データシート'!AQ23/'3. データシート'!AQ$7</f>
        <v>0.29227598390421045</v>
      </c>
      <c r="AR23" s="254">
        <f>'3. データシート'!AR23/'3. データシート'!AR$7</f>
        <v>0.29851909586905689</v>
      </c>
      <c r="AS23" s="11">
        <f>'3. データシート'!AS23/'3. データシート'!AS$7</f>
        <v>0.29865349220187931</v>
      </c>
      <c r="AT23" s="252">
        <f>'3. データシート'!AT23/'3. データシート'!AT$7</f>
        <v>0.28822030576244612</v>
      </c>
      <c r="AU23" s="253">
        <f>'3. データシート'!AU23/'3. データシート'!AU$7</f>
        <v>0.31250308261405674</v>
      </c>
      <c r="AV23" s="254">
        <f>'3. データシート'!AV23/'3. データシート'!AV$7</f>
        <v>0.30878616106333073</v>
      </c>
      <c r="AW23" s="11">
        <f>'3. データシート'!AW23/'3. データシート'!AW$7</f>
        <v>0.30665816201364016</v>
      </c>
      <c r="AX23" s="252">
        <f>'3. データシート'!AX23/'3. データシート'!AX$7</f>
        <v>0.30756327396516847</v>
      </c>
      <c r="AY23" s="253">
        <f>'3. データシート'!AY23/'3. データシート'!AY$7</f>
        <v>0.30091409475132691</v>
      </c>
      <c r="AZ23" s="254">
        <f>'3. データシート'!AZ23/'3. データシート'!AZ$7</f>
        <v>0.29622688039457462</v>
      </c>
      <c r="BA23" s="11">
        <f>'3. データシート'!BA23/'3. データシート'!BA$7</f>
        <v>0.30868789050877715</v>
      </c>
      <c r="BB23" s="252">
        <f>'3. データシート'!BB23/'3. データシート'!BB$7</f>
        <v>0.29191803360422797</v>
      </c>
      <c r="BC23" s="253">
        <f>'3. データシート'!BC23/'3. データシート'!BC$7</f>
        <v>0.29204505979852119</v>
      </c>
      <c r="BD23" s="254">
        <f>'3. データシート'!BD23/'3. データシート'!BD$7</f>
        <v>0.28485361481776539</v>
      </c>
      <c r="BE23" s="11">
        <f>'3. データシート'!BE23/'3. データシート'!BE$7</f>
        <v>0.30754409367126129</v>
      </c>
      <c r="BF23" s="252">
        <f>'3. データシート'!BF23/'3. データシート'!BF$7</f>
        <v>0.30653241158200584</v>
      </c>
      <c r="BG23" s="253">
        <f>'3. データシート'!BG23/'3. データシート'!BG$7</f>
        <v>0.28718821997395572</v>
      </c>
      <c r="BH23" s="254">
        <f>'3. データシート'!BH23/'3. データシート'!BH$7</f>
        <v>0.9466626487871026</v>
      </c>
      <c r="BI23" s="11">
        <f>'3. データシート'!BI23/'3. データシート'!BI$7</f>
        <v>0.6245146977260122</v>
      </c>
    </row>
    <row r="24" spans="1:61" x14ac:dyDescent="0.15">
      <c r="A24" s="6">
        <v>34</v>
      </c>
      <c r="B24" s="17">
        <f>'3. データシート'!B24/'3. データシート'!B$7</f>
        <v>0.25731996169933979</v>
      </c>
      <c r="C24" s="19">
        <f>'3. データシート'!C24/'3. データシート'!C$7</f>
        <v>0.22031582143941694</v>
      </c>
      <c r="D24" s="18">
        <f>'3. データシート'!D24/'3. データシート'!D$7</f>
        <v>0.24081798758775053</v>
      </c>
      <c r="E24" s="11">
        <f>'3. データシート'!E24/'3. データシート'!E$7</f>
        <v>0.22251736820596649</v>
      </c>
      <c r="F24" s="23">
        <f>'3. データシート'!F24/'3. データシート'!F$7</f>
        <v>0.43911681487469684</v>
      </c>
      <c r="G24" s="19">
        <f>'3. データシート'!G24/'3. データシート'!G$7</f>
        <v>0.45037089367714589</v>
      </c>
      <c r="H24" s="19">
        <f>'3. データシート'!H24/'3. データシート'!H$7</f>
        <v>0.44012567779861145</v>
      </c>
      <c r="I24" s="19">
        <f>'3. データシート'!I24/'3. データシート'!I$7</f>
        <v>0.44500708932550131</v>
      </c>
      <c r="J24" s="19">
        <f>'3. データシート'!J24/'3. データシート'!J$7</f>
        <v>0.6082287097262139</v>
      </c>
      <c r="K24" s="19">
        <f>'3. データシート'!K24/'3. データシート'!K$7</f>
        <v>0.6004276767985337</v>
      </c>
      <c r="L24" s="19">
        <f>'3. データシート'!L24/'3. データシート'!L$7</f>
        <v>0.5992247666649666</v>
      </c>
      <c r="M24" s="19">
        <f>'3. データシート'!M24/'3. データシート'!M$7</f>
        <v>0.59689883327440785</v>
      </c>
      <c r="N24" s="19">
        <f>'3. データシート'!N24/'3. データシート'!N$7</f>
        <v>0.91942417274817556</v>
      </c>
      <c r="O24" s="19">
        <f>'3. データシート'!O24/'3. データシート'!O$7</f>
        <v>0.91952453211937279</v>
      </c>
      <c r="P24" s="19">
        <f>'3. データシート'!P24/'3. データシート'!P$7</f>
        <v>0.91609711312863407</v>
      </c>
      <c r="Q24" s="19">
        <f>'3. データシート'!Q24/'3. データシート'!Q$7</f>
        <v>0.90355638983308817</v>
      </c>
      <c r="R24" s="19">
        <f>'3. データシート'!R24/'3. データシート'!R$7</f>
        <v>0.96897338403041822</v>
      </c>
      <c r="S24" s="19">
        <f>'3. データシート'!S24/'3. データシート'!S$7</f>
        <v>0.96863826744304837</v>
      </c>
      <c r="T24" s="19">
        <f>'3. データシート'!T24/'3. データシート'!T$7</f>
        <v>0.96324274994930037</v>
      </c>
      <c r="U24" s="24">
        <f>'3. データシート'!U24/'3. データシート'!U$7</f>
        <v>0.97076262523001433</v>
      </c>
      <c r="V24" s="252">
        <f>'3. データシート'!V24/'3. データシート'!V$7</f>
        <v>0.59137515078407721</v>
      </c>
      <c r="W24" s="253">
        <f>'3. データシート'!W24/'3. データシート'!W$7</f>
        <v>0.58311345646437995</v>
      </c>
      <c r="X24" s="254">
        <f>'3. データシート'!X24/'3. データシート'!X$7</f>
        <v>0.50787087775231643</v>
      </c>
      <c r="Y24" s="11">
        <f>'3. データシート'!Y24/'3. データシート'!Y$7</f>
        <v>0.49128605769230771</v>
      </c>
      <c r="Z24" s="252">
        <f>'3. データシート'!Z24/'3. データシート'!Z$7</f>
        <v>0.60537460925683173</v>
      </c>
      <c r="AA24" s="253">
        <f>'3. データシート'!AA24/'3. データシート'!AA$7</f>
        <v>0.59315685579794508</v>
      </c>
      <c r="AB24" s="254">
        <f>'3. データシート'!AB24/'3. データシート'!AB$7</f>
        <v>0.51942302909723947</v>
      </c>
      <c r="AC24" s="11">
        <f>'3. データシート'!AC24/'3. データシート'!AC$7</f>
        <v>0.52904955804945875</v>
      </c>
      <c r="AD24" s="252">
        <f>'3. データシート'!AD24/'3. データシート'!AD$7</f>
        <v>0.25652667423382519</v>
      </c>
      <c r="AE24" s="253">
        <f>'3. データシート'!AE24/'3. データシート'!AE$7</f>
        <v>0.25593319660123059</v>
      </c>
      <c r="AF24" s="254">
        <f>'3. データシート'!AF24/'3. データシート'!AF$7</f>
        <v>0.25962861072902338</v>
      </c>
      <c r="AG24" s="11">
        <f>'3. データシート'!AG24/'3. データシート'!AG$7</f>
        <v>0.25258334958081496</v>
      </c>
      <c r="AH24" s="252">
        <f>'3. データシート'!AH24/'3. データシート'!AH$7</f>
        <v>0.25323429583353829</v>
      </c>
      <c r="AI24" s="253">
        <f>'3. データシート'!AI24/'3. データシート'!AI$7</f>
        <v>0.24930830039525692</v>
      </c>
      <c r="AJ24" s="254">
        <f>'3. データシート'!AJ24/'3. データシート'!AJ$7</f>
        <v>0.23897022698241133</v>
      </c>
      <c r="AK24" s="11">
        <f>'3. データシート'!AK24/'3. データシート'!AK$7</f>
        <v>0.25363684693828237</v>
      </c>
      <c r="AL24" s="252">
        <f>'3. データシート'!AL24/'3. データシート'!AL$7</f>
        <v>0.26849571470791056</v>
      </c>
      <c r="AM24" s="253">
        <f>'3. データシート'!AM24/'3. データシート'!AM$7</f>
        <v>0.26030538075028048</v>
      </c>
      <c r="AN24" s="254">
        <f>'3. データシート'!AN24/'3. データシート'!AN$7</f>
        <v>0.26280343039875964</v>
      </c>
      <c r="AO24" s="11">
        <f>'3. データシート'!AO24/'3. データシート'!AO$7</f>
        <v>0.25027653537248112</v>
      </c>
      <c r="AP24" s="252">
        <f>'3. データシート'!AP24/'3. データシート'!AP$7</f>
        <v>0.26683218927997665</v>
      </c>
      <c r="AQ24" s="253">
        <f>'3. データシート'!AQ24/'3. データシート'!AQ$7</f>
        <v>0.25272352537049758</v>
      </c>
      <c r="AR24" s="254">
        <f>'3. データシート'!AR24/'3. データシート'!AR$7</f>
        <v>0.25813522992985188</v>
      </c>
      <c r="AS24" s="11">
        <f>'3. データシート'!AS24/'3. データシート'!AS$7</f>
        <v>0.25913009783977525</v>
      </c>
      <c r="AT24" s="252">
        <f>'3. データシート'!AT24/'3. データシート'!AT$7</f>
        <v>0.24877499019992161</v>
      </c>
      <c r="AU24" s="253">
        <f>'3. データシート'!AU24/'3. データシート'!AU$7</f>
        <v>0.2733908754623921</v>
      </c>
      <c r="AV24" s="254">
        <f>'3. データシート'!AV24/'3. データシート'!AV$7</f>
        <v>0.26832486317435494</v>
      </c>
      <c r="AW24" s="11">
        <f>'3. データシート'!AW24/'3. データシート'!AW$7</f>
        <v>0.26603208871007311</v>
      </c>
      <c r="AX24" s="252">
        <f>'3. データシート'!AX24/'3. データシート'!AX$7</f>
        <v>0.26710740539740491</v>
      </c>
      <c r="AY24" s="253">
        <f>'3. データシート'!AY24/'3. データシート'!AY$7</f>
        <v>0.26228621977589933</v>
      </c>
      <c r="AZ24" s="254">
        <f>'3. データシート'!AZ24/'3. データシート'!AZ$7</f>
        <v>0.2560295930949445</v>
      </c>
      <c r="BA24" s="11">
        <f>'3. データシート'!BA24/'3. データシート'!BA$7</f>
        <v>0.26911633442427851</v>
      </c>
      <c r="BB24" s="252">
        <f>'3. データシート'!BB24/'3. データシート'!BB$7</f>
        <v>0.2520815675325323</v>
      </c>
      <c r="BC24" s="253">
        <f>'3. データシート'!BC24/'3. データシート'!BC$7</f>
        <v>0.25328767803086694</v>
      </c>
      <c r="BD24" s="254">
        <f>'3. データシート'!BD24/'3. データシート'!BD$7</f>
        <v>0.24561840270862378</v>
      </c>
      <c r="BE24" s="11">
        <f>'3. データシート'!BE24/'3. データシート'!BE$7</f>
        <v>0.26757571266241786</v>
      </c>
      <c r="BF24" s="252">
        <f>'3. データシート'!BF24/'3. データシート'!BF$7</f>
        <v>0.26770864642821363</v>
      </c>
      <c r="BG24" s="253">
        <f>'3. データシート'!BG24/'3. データシート'!BG$7</f>
        <v>0.24937393569067415</v>
      </c>
      <c r="BH24" s="254">
        <f>'3. データシート'!BH24/'3. データシート'!BH$7</f>
        <v>0.911305308623374</v>
      </c>
      <c r="BI24" s="11">
        <f>'3. データシート'!BI24/'3. データシート'!BI$7</f>
        <v>0.5583119044017546</v>
      </c>
    </row>
    <row r="25" spans="1:61" x14ac:dyDescent="0.15">
      <c r="A25" s="6">
        <v>36</v>
      </c>
      <c r="B25" s="17">
        <f>'3. データシート'!B25/'3. データシート'!B$7</f>
        <v>0.22365569722320214</v>
      </c>
      <c r="C25" s="19">
        <f>'3. データシート'!C25/'3. データシート'!C$7</f>
        <v>0.18868306508755947</v>
      </c>
      <c r="D25" s="18">
        <f>'3. データシート'!D25/'3. データシート'!D$7</f>
        <v>0.20917692542476346</v>
      </c>
      <c r="E25" s="11">
        <f>'3. データシート'!E25/'3. データシート'!E$7</f>
        <v>0.19094809971393542</v>
      </c>
      <c r="F25" s="23">
        <f>'3. データシート'!F25/'3. データシート'!F$7</f>
        <v>0.3896523848019402</v>
      </c>
      <c r="G25" s="19">
        <f>'3. データシート'!G25/'3. データシート'!G$7</f>
        <v>0.40091840339102791</v>
      </c>
      <c r="H25" s="19">
        <f>'3. データシート'!H25/'3. データシート'!H$7</f>
        <v>0.39198297268534943</v>
      </c>
      <c r="I25" s="19">
        <f>'3. データシート'!I25/'3. データシート'!I$7</f>
        <v>0.39619201944500709</v>
      </c>
      <c r="J25" s="19">
        <f>'3. データシート'!J25/'3. データシート'!J$7</f>
        <v>0.54853022739877977</v>
      </c>
      <c r="K25" s="19">
        <f>'3. データシート'!K25/'3. データシート'!K$7</f>
        <v>0.53841454101115016</v>
      </c>
      <c r="L25" s="19">
        <f>'3. データシート'!L25/'3. データシート'!L$7</f>
        <v>0.54281634110266741</v>
      </c>
      <c r="M25" s="19">
        <f>'3. データシート'!M25/'3. データシート'!M$7</f>
        <v>0.53735037123087026</v>
      </c>
      <c r="N25" s="19">
        <f>'3. データシート'!N25/'3. データシート'!N$7</f>
        <v>0.86733979806058181</v>
      </c>
      <c r="O25" s="19">
        <f>'3. データシート'!O25/'3. データシート'!O$7</f>
        <v>0.86474456246838649</v>
      </c>
      <c r="P25" s="19">
        <f>'3. データシート'!P25/'3. データシート'!P$7</f>
        <v>0.86636743853922271</v>
      </c>
      <c r="Q25" s="19">
        <f>'3. データシート'!Q25/'3. データシート'!Q$7</f>
        <v>0.84683679163918624</v>
      </c>
      <c r="R25" s="19">
        <f>'3. データシート'!R25/'3. データシート'!R$7</f>
        <v>0.96770595690747785</v>
      </c>
      <c r="S25" s="19">
        <f>'3. データシート'!S25/'3. データシート'!S$7</f>
        <v>0.96925120032689749</v>
      </c>
      <c r="T25" s="19">
        <f>'3. データシート'!T25/'3. データシート'!T$7</f>
        <v>0.96096126546339489</v>
      </c>
      <c r="U25" s="24">
        <f>'3. データシート'!U25/'3. データシート'!U$7</f>
        <v>0.96989368227356365</v>
      </c>
      <c r="V25" s="252">
        <f>'3. データシート'!V25/'3. データシート'!V$7</f>
        <v>0.56287696019300359</v>
      </c>
      <c r="W25" s="253">
        <f>'3. データシート'!W25/'3. データシート'!W$7</f>
        <v>0.55408970976253302</v>
      </c>
      <c r="X25" s="254">
        <f>'3. データシート'!X25/'3. データシート'!X$7</f>
        <v>0.47464381787386667</v>
      </c>
      <c r="Y25" s="11">
        <f>'3. データシート'!Y25/'3. データシート'!Y$7</f>
        <v>0.45848357371794873</v>
      </c>
      <c r="Z25" s="252">
        <f>'3. データシート'!Z25/'3. データシート'!Z$7</f>
        <v>0.57663607945951401</v>
      </c>
      <c r="AA25" s="253">
        <f>'3. データシート'!AA25/'3. データシート'!AA$7</f>
        <v>0.56354709723136098</v>
      </c>
      <c r="AB25" s="254">
        <f>'3. データシート'!AB25/'3. データシート'!AB$7</f>
        <v>0.48724197960706295</v>
      </c>
      <c r="AC25" s="11">
        <f>'3. データシート'!AC25/'3. データシート'!AC$7</f>
        <v>0.49428940311848246</v>
      </c>
      <c r="AD25" s="252">
        <f>'3. データシート'!AD25/'3. データシート'!AD$7</f>
        <v>0.22198095050091299</v>
      </c>
      <c r="AE25" s="253">
        <f>'3. データシート'!AE25/'3. データシート'!AE$7</f>
        <v>0.22043168278152164</v>
      </c>
      <c r="AF25" s="254">
        <f>'3. データシート'!AF25/'3. データシート'!AF$7</f>
        <v>0.22371782275496169</v>
      </c>
      <c r="AG25" s="11">
        <f>'3. データシート'!AG25/'3. データシート'!AG$7</f>
        <v>0.21734256190290505</v>
      </c>
      <c r="AH25" s="252">
        <f>'3. データシート'!AH25/'3. データシート'!AH$7</f>
        <v>0.21825962910128388</v>
      </c>
      <c r="AI25" s="253">
        <f>'3. データシート'!AI25/'3. データシート'!AI$7</f>
        <v>0.21467391304347827</v>
      </c>
      <c r="AJ25" s="254">
        <f>'3. データシート'!AJ25/'3. データシート'!AJ$7</f>
        <v>0.20511938685270709</v>
      </c>
      <c r="AK25" s="11">
        <f>'3. データシート'!AK25/'3. データシート'!AK$7</f>
        <v>0.21835580687255329</v>
      </c>
      <c r="AL25" s="252">
        <f>'3. データシート'!AL25/'3. データシート'!AL$7</f>
        <v>0.23155354152300267</v>
      </c>
      <c r="AM25" s="253">
        <f>'3. データシート'!AM25/'3. データシート'!AM$7</f>
        <v>0.2251329333138202</v>
      </c>
      <c r="AN25" s="254">
        <f>'3. データシート'!AN25/'3. データシート'!AN$7</f>
        <v>0.22636755656766316</v>
      </c>
      <c r="AO25" s="11">
        <f>'3. データシート'!AO25/'3. データシート'!AO$7</f>
        <v>0.21560140431876113</v>
      </c>
      <c r="AP25" s="252">
        <f>'3. データシート'!AP25/'3. データシート'!AP$7</f>
        <v>0.23114746117521057</v>
      </c>
      <c r="AQ25" s="253">
        <f>'3. データシート'!AQ25/'3. データシート'!AQ$7</f>
        <v>0.21851997251938365</v>
      </c>
      <c r="AR25" s="254">
        <f>'3. データシート'!AR25/'3. データシート'!AR$7</f>
        <v>0.22208690568978956</v>
      </c>
      <c r="AS25" s="11">
        <f>'3. データシート'!AS25/'3. データシート'!AS$7</f>
        <v>0.22406277244986922</v>
      </c>
      <c r="AT25" s="252">
        <f>'3. データシート'!AT25/'3. データシート'!AT$7</f>
        <v>0.21373970991767935</v>
      </c>
      <c r="AU25" s="253">
        <f>'3. データシート'!AU25/'3. データシート'!AU$7</f>
        <v>0.237731196054254</v>
      </c>
      <c r="AV25" s="254">
        <f>'3. データシート'!AV25/'3. データシート'!AV$7</f>
        <v>0.23211493354182955</v>
      </c>
      <c r="AW25" s="11">
        <f>'3. データシート'!AW25/'3. データシート'!AW$7</f>
        <v>0.23114665619940139</v>
      </c>
      <c r="AX25" s="252">
        <f>'3. データシート'!AX25/'3. データシート'!AX$7</f>
        <v>0.23079579653658297</v>
      </c>
      <c r="AY25" s="253">
        <f>'3. データシート'!AY25/'3. データシート'!AY$7</f>
        <v>0.22685276194220563</v>
      </c>
      <c r="AZ25" s="254">
        <f>'3. データシート'!AZ25/'3. データシート'!AZ$7</f>
        <v>0.22056720098643651</v>
      </c>
      <c r="BA25" s="11">
        <f>'3. データシート'!BA25/'3. データシート'!BA$7</f>
        <v>0.233015967469999</v>
      </c>
      <c r="BB25" s="252">
        <f>'3. データシート'!BB25/'3. データシート'!BB$7</f>
        <v>0.2177793289125991</v>
      </c>
      <c r="BC25" s="253">
        <f>'3. データシート'!BC25/'3. データシート'!BC$7</f>
        <v>0.21899657585231502</v>
      </c>
      <c r="BD25" s="254">
        <f>'3. データシート'!BD25/'3. データシート'!BD$7</f>
        <v>0.21091416052579168</v>
      </c>
      <c r="BE25" s="11">
        <f>'3. データシート'!BE25/'3. データシート'!BE$7</f>
        <v>0.23254779902178746</v>
      </c>
      <c r="BF25" s="252">
        <f>'3. データシート'!BF25/'3. データシート'!BF$7</f>
        <v>0.23093878368900911</v>
      </c>
      <c r="BG25" s="253">
        <f>'3. データシート'!BG25/'3. データシート'!BG$7</f>
        <v>0.2137133126314735</v>
      </c>
      <c r="BH25" s="254">
        <f>'3. データシート'!BH25/'3. データシート'!BH$7</f>
        <v>0.86424589422932052</v>
      </c>
      <c r="BI25" s="11">
        <f>'3. データシート'!BI25/'3. データシート'!BI$7</f>
        <v>0.49614279231583724</v>
      </c>
    </row>
    <row r="26" spans="1:61" x14ac:dyDescent="0.15">
      <c r="A26" s="6">
        <v>38</v>
      </c>
      <c r="B26" s="17">
        <f>'3. データシート'!B26/'3. データシート'!B$7</f>
        <v>0.19341833392128208</v>
      </c>
      <c r="C26" s="19">
        <f>'3. データシート'!C26/'3. データシート'!C$7</f>
        <v>0.1613523635995546</v>
      </c>
      <c r="D26" s="18">
        <f>'3. データシート'!D26/'3. データシート'!D$7</f>
        <v>0.1809441448774036</v>
      </c>
      <c r="E26" s="11">
        <f>'3. データシート'!E26/'3. データシート'!E$7</f>
        <v>0.16428279525950143</v>
      </c>
      <c r="F26" s="23">
        <f>'3. データシート'!F26/'3. データシート'!F$7</f>
        <v>0.34417946645109138</v>
      </c>
      <c r="G26" s="19">
        <f>'3. データシート'!G26/'3. データシート'!G$7</f>
        <v>0.3551496190139779</v>
      </c>
      <c r="H26" s="19">
        <f>'3. データシート'!H26/'3. データシート'!H$7</f>
        <v>0.34804641970303551</v>
      </c>
      <c r="I26" s="19">
        <f>'3. データシート'!I26/'3. データシート'!I$7</f>
        <v>0.35198501114036862</v>
      </c>
      <c r="J26" s="19">
        <f>'3. データシート'!J26/'3. データシート'!J$7</f>
        <v>0.49074774365955731</v>
      </c>
      <c r="K26" s="19">
        <f>'3. データシート'!K26/'3. データシート'!K$7</f>
        <v>0.48215467644213633</v>
      </c>
      <c r="L26" s="19">
        <f>'3. データシート'!L26/'3. データシート'!L$7</f>
        <v>0.48793798133319732</v>
      </c>
      <c r="M26" s="19">
        <f>'3. データシート'!M26/'3. データシート'!M$7</f>
        <v>0.47921612202636499</v>
      </c>
      <c r="N26" s="19">
        <f>'3. データシート'!N26/'3. データシート'!N$7</f>
        <v>0.80520843746875936</v>
      </c>
      <c r="O26" s="19">
        <f>'3. データシート'!O26/'3. データシート'!O$7</f>
        <v>0.80298431967627715</v>
      </c>
      <c r="P26" s="19">
        <f>'3. データシート'!P26/'3. データシート'!P$7</f>
        <v>0.80817096807099864</v>
      </c>
      <c r="Q26" s="19">
        <f>'3. データシート'!Q26/'3. データシート'!Q$7</f>
        <v>0.78194916544061688</v>
      </c>
      <c r="R26" s="19">
        <f>'3. データシート'!R26/'3. データシート'!R$7</f>
        <v>0.9662357414448669</v>
      </c>
      <c r="S26" s="19">
        <f>'3. データシート'!S26/'3. データシート'!S$7</f>
        <v>0.96725916845438753</v>
      </c>
      <c r="T26" s="19">
        <f>'3. データシート'!T26/'3. データシート'!T$7</f>
        <v>0.9625329547759075</v>
      </c>
      <c r="U26" s="24">
        <f>'3. データシート'!U26/'3. データシート'!U$7</f>
        <v>0.97290942547536297</v>
      </c>
      <c r="V26" s="252">
        <f>'3. データシート'!V26/'3. データシート'!V$7</f>
        <v>0.53669079211901893</v>
      </c>
      <c r="W26" s="253">
        <f>'3. データシート'!W26/'3. データシート'!W$7</f>
        <v>0.52663892835396797</v>
      </c>
      <c r="X26" s="254">
        <f>'3. データシート'!X26/'3. データシート'!X$7</f>
        <v>0.44335956959250772</v>
      </c>
      <c r="Y26" s="11">
        <f>'3. データシート'!Y26/'3. データシート'!Y$7</f>
        <v>0.42743389423076922</v>
      </c>
      <c r="Z26" s="252">
        <f>'3. データシート'!Z26/'3. データシート'!Z$7</f>
        <v>0.54688918019562371</v>
      </c>
      <c r="AA26" s="253">
        <f>'3. データシート'!AA26/'3. データシート'!AA$7</f>
        <v>0.53429164346813784</v>
      </c>
      <c r="AB26" s="254">
        <f>'3. データシート'!AB26/'3. データシート'!AB$7</f>
        <v>0.4554588410843074</v>
      </c>
      <c r="AC26" s="11">
        <f>'3. データシート'!AC26/'3. データシート'!AC$7</f>
        <v>0.46399841096434602</v>
      </c>
      <c r="AD26" s="252">
        <f>'3. データシート'!AD26/'3. データシート'!AD$7</f>
        <v>0.19079109707348368</v>
      </c>
      <c r="AE26" s="253">
        <f>'3. データシート'!AE26/'3. データシート'!AE$7</f>
        <v>0.18947162808868054</v>
      </c>
      <c r="AF26" s="254">
        <f>'3. データシート'!AF26/'3. データシート'!AF$7</f>
        <v>0.1922283356258597</v>
      </c>
      <c r="AG26" s="11">
        <f>'3. データシート'!AG26/'3. データシート'!AG$7</f>
        <v>0.18634236693312536</v>
      </c>
      <c r="AH26" s="252">
        <f>'3. データシート'!AH26/'3. データシート'!AH$7</f>
        <v>0.18628560184957449</v>
      </c>
      <c r="AI26" s="253">
        <f>'3. データシート'!AI26/'3. データシート'!AI$7</f>
        <v>0.18384387351778655</v>
      </c>
      <c r="AJ26" s="254">
        <f>'3. データシート'!AJ26/'3. データシート'!AJ$7</f>
        <v>0.17559202122432938</v>
      </c>
      <c r="AK26" s="11">
        <f>'3. データシート'!AK26/'3. データシート'!AK$7</f>
        <v>0.1871345029239766</v>
      </c>
      <c r="AL26" s="252">
        <f>'3. データシート'!AL26/'3. データシート'!AL$7</f>
        <v>0.19978327258398187</v>
      </c>
      <c r="AM26" s="253">
        <f>'3. データシート'!AM26/'3. データシート'!AM$7</f>
        <v>0.19425337821357139</v>
      </c>
      <c r="AN26" s="254">
        <f>'3. データシート'!AN26/'3. データシート'!AN$7</f>
        <v>0.19506759048403507</v>
      </c>
      <c r="AO26" s="11">
        <f>'3. データシート'!AO26/'3. データシート'!AO$7</f>
        <v>0.1846294426008753</v>
      </c>
      <c r="AP26" s="252">
        <f>'3. データシート'!AP26/'3. データシート'!AP$7</f>
        <v>0.19896791782289081</v>
      </c>
      <c r="AQ26" s="253">
        <f>'3. データシート'!AQ26/'3. データシート'!AQ$7</f>
        <v>0.18804593188732946</v>
      </c>
      <c r="AR26" s="254">
        <f>'3. データシート'!AR26/'3. データシート'!AR$7</f>
        <v>0.19120226032735776</v>
      </c>
      <c r="AS26" s="11">
        <f>'3. データシート'!AS26/'3. データシート'!AS$7</f>
        <v>0.19272498304756369</v>
      </c>
      <c r="AT26" s="252">
        <f>'3. データシート'!AT26/'3. データシート'!AT$7</f>
        <v>0.18335946687573501</v>
      </c>
      <c r="AU26" s="253">
        <f>'3. データシート'!AU26/'3. データシート'!AU$7</f>
        <v>0.20567200986436499</v>
      </c>
      <c r="AV26" s="254">
        <f>'3. データシート'!AV26/'3. データシート'!AV$7</f>
        <v>0.19966770914777171</v>
      </c>
      <c r="AW26" s="11">
        <f>'3. データシート'!AW26/'3. データシート'!AW$7</f>
        <v>0.19964672979736028</v>
      </c>
      <c r="AX26" s="252">
        <f>'3. データシート'!AX26/'3. データシート'!AX$7</f>
        <v>0.19971384873452069</v>
      </c>
      <c r="AY26" s="253">
        <f>'3. データシート'!AY26/'3. データシート'!AY$7</f>
        <v>0.19613721250245725</v>
      </c>
      <c r="AZ26" s="254">
        <f>'3. データシート'!AZ26/'3. データシート'!AZ$7</f>
        <v>0.18934648581997535</v>
      </c>
      <c r="BA26" s="11">
        <f>'3. データシート'!BA26/'3. データシート'!BA$7</f>
        <v>0.20187444213031835</v>
      </c>
      <c r="BB26" s="252">
        <f>'3. データシート'!BB26/'3. データシート'!BB$7</f>
        <v>0.18651842249588671</v>
      </c>
      <c r="BC26" s="253">
        <f>'3. データシート'!BC26/'3. データシート'!BC$7</f>
        <v>0.18887400129025855</v>
      </c>
      <c r="BD26" s="254">
        <f>'3. データシート'!BD26/'3. データシート'!BD$7</f>
        <v>0.18039235212109142</v>
      </c>
      <c r="BE26" s="11">
        <f>'3. データシート'!BE26/'3. データシート'!BE$7</f>
        <v>0.20107702188627044</v>
      </c>
      <c r="BF26" s="252">
        <f>'3. データシート'!BF26/'3. データシート'!BF$7</f>
        <v>0.19857729686404169</v>
      </c>
      <c r="BG26" s="253">
        <f>'3. データシート'!BG26/'3. データシート'!BG$7</f>
        <v>0.18411299208654713</v>
      </c>
      <c r="BH26" s="254">
        <f>'3. データシート'!BH26/'3. データシート'!BH$7</f>
        <v>0.80704133393601529</v>
      </c>
      <c r="BI26" s="11">
        <f>'3. データシート'!BI26/'3. データシート'!BI$7</f>
        <v>0.4373518882670297</v>
      </c>
    </row>
    <row r="27" spans="1:61" x14ac:dyDescent="0.15">
      <c r="A27" s="6">
        <v>40</v>
      </c>
      <c r="B27" s="17">
        <f>'3. データシート'!B27/'3. データシート'!B$7</f>
        <v>0.16746459708713402</v>
      </c>
      <c r="C27" s="19">
        <f>'3. データシート'!C27/'3. データシート'!C$7</f>
        <v>0.13837432938556535</v>
      </c>
      <c r="D27" s="18">
        <f>'3. データシート'!D27/'3. データシート'!D$7</f>
        <v>0.15688269406857258</v>
      </c>
      <c r="E27" s="11">
        <f>'3. データシート'!E27/'3. データシート'!E$7</f>
        <v>0.14165304454434</v>
      </c>
      <c r="F27" s="23">
        <f>'3. データシート'!F27/'3. データシート'!F$7</f>
        <v>0.30295068714632173</v>
      </c>
      <c r="G27" s="19">
        <f>'3. データシート'!G27/'3. データシート'!G$7</f>
        <v>0.31276177019730533</v>
      </c>
      <c r="H27" s="19">
        <f>'3. データシート'!H27/'3. データシート'!H$7</f>
        <v>0.30664369330563018</v>
      </c>
      <c r="I27" s="19">
        <f>'3. データシート'!I27/'3. データシート'!I$7</f>
        <v>0.30924650597528863</v>
      </c>
      <c r="J27" s="19">
        <f>'3. データシート'!J27/'3. データシート'!J$7</f>
        <v>0.43513336358594262</v>
      </c>
      <c r="K27" s="19">
        <f>'3. データシート'!K27/'3. データシート'!K$7</f>
        <v>0.42849142100707704</v>
      </c>
      <c r="L27" s="19">
        <f>'3. データシート'!L27/'3. データシート'!L$7</f>
        <v>0.43474269393583925</v>
      </c>
      <c r="M27" s="19">
        <f>'3. データシート'!M27/'3. データシート'!M$7</f>
        <v>0.42734481539471691</v>
      </c>
      <c r="N27" s="19">
        <f>'3. データシート'!N27/'3. データシート'!N$7</f>
        <v>0.73532940117964607</v>
      </c>
      <c r="O27" s="19">
        <f>'3. データシート'!O27/'3. データシート'!O$7</f>
        <v>0.73485078401618609</v>
      </c>
      <c r="P27" s="19">
        <f>'3. データシート'!P27/'3. データシート'!P$7</f>
        <v>0.74308885035193306</v>
      </c>
      <c r="Q27" s="19">
        <f>'3. データシート'!Q27/'3. データシート'!Q$7</f>
        <v>0.71416975292983609</v>
      </c>
      <c r="R27" s="19">
        <f>'3. データシート'!R27/'3. データシート'!R$7</f>
        <v>0.96806083650190111</v>
      </c>
      <c r="S27" s="19">
        <f>'3. データシート'!S27/'3. データシート'!S$7</f>
        <v>0.96695270201246297</v>
      </c>
      <c r="T27" s="19">
        <f>'3. データシート'!T27/'3. データシート'!T$7</f>
        <v>0.9625329547759075</v>
      </c>
      <c r="U27" s="24">
        <f>'3. データシート'!U27/'3. データシート'!U$7</f>
        <v>0.97101819668779388</v>
      </c>
      <c r="V27" s="252">
        <f>'3. データシート'!V27/'3. データシート'!V$7</f>
        <v>0.50924809006835547</v>
      </c>
      <c r="W27" s="253">
        <f>'3. データシート'!W27/'3. データシート'!W$7</f>
        <v>0.498731479602192</v>
      </c>
      <c r="X27" s="254">
        <f>'3. データシート'!X27/'3. データシート'!X$7</f>
        <v>0.41536315632161003</v>
      </c>
      <c r="Y27" s="11">
        <f>'3. データシート'!Y27/'3. データシート'!Y$7</f>
        <v>0.39713541666666669</v>
      </c>
      <c r="Z27" s="252">
        <f>'3. データシート'!Z27/'3. データシート'!Z$7</f>
        <v>0.51865483513159216</v>
      </c>
      <c r="AA27" s="253">
        <f>'3. データシート'!AA27/'3. データシート'!AA$7</f>
        <v>0.50539049450827556</v>
      </c>
      <c r="AB27" s="254">
        <f>'3. データシート'!AB27/'3. データシート'!AB$7</f>
        <v>0.42501865207659784</v>
      </c>
      <c r="AC27" s="11">
        <f>'3. データシート'!AC27/'3. データシート'!AC$7</f>
        <v>0.43455159400139043</v>
      </c>
      <c r="AD27" s="252">
        <f>'3. データシート'!AD27/'3. データシート'!AD$7</f>
        <v>0.16389478359571633</v>
      </c>
      <c r="AE27" s="253">
        <f>'3. データシート'!AE27/'3. データシート'!AE$7</f>
        <v>0.16280886805352085</v>
      </c>
      <c r="AF27" s="254">
        <f>'3. データシート'!AF27/'3. データシート'!AF$7</f>
        <v>0.16516014934171744</v>
      </c>
      <c r="AG27" s="11">
        <f>'3. データシート'!AG27/'3. データシート'!AG$7</f>
        <v>0.15992396178592319</v>
      </c>
      <c r="AH27" s="252">
        <f>'3. データシート'!AH27/'3. データシート'!AH$7</f>
        <v>0.16026366274779871</v>
      </c>
      <c r="AI27" s="253">
        <f>'3. データシート'!AI27/'3. データシート'!AI$7</f>
        <v>0.15790513833992095</v>
      </c>
      <c r="AJ27" s="254">
        <f>'3. データシート'!AJ27/'3. データシート'!AJ$7</f>
        <v>0.14984769578461235</v>
      </c>
      <c r="AK27" s="11">
        <f>'3. データシート'!AK27/'3. データシート'!AK$7</f>
        <v>0.16064955777874437</v>
      </c>
      <c r="AL27" s="252">
        <f>'3. データシート'!AL27/'3. データシート'!AL$7</f>
        <v>0.1717564771943651</v>
      </c>
      <c r="AM27" s="253">
        <f>'3. データシート'!AM27/'3. データシート'!AM$7</f>
        <v>0.16727645250987852</v>
      </c>
      <c r="AN27" s="254">
        <f>'3. データシート'!AN27/'3. データシート'!AN$7</f>
        <v>0.16749842531130385</v>
      </c>
      <c r="AO27" s="11">
        <f>'3. データシート'!AO27/'3. データシート'!AO$7</f>
        <v>0.15813013995094502</v>
      </c>
      <c r="AP27" s="252">
        <f>'3. データシート'!AP27/'3. データシート'!AP$7</f>
        <v>0.17180273599143178</v>
      </c>
      <c r="AQ27" s="253">
        <f>'3. データシート'!AQ27/'3. データシート'!AQ$7</f>
        <v>0.16208656394150556</v>
      </c>
      <c r="AR27" s="254">
        <f>'3. データシート'!AR27/'3. データシート'!AR$7</f>
        <v>0.16406858924395948</v>
      </c>
      <c r="AS27" s="11">
        <f>'3. データシート'!AS27/'3. データシート'!AS$7</f>
        <v>0.16545577835900416</v>
      </c>
      <c r="AT27" s="252">
        <f>'3. データシート'!AT27/'3. データシート'!AT$7</f>
        <v>0.15719325754606037</v>
      </c>
      <c r="AU27" s="253">
        <f>'3. データシート'!AU27/'3. データシート'!AU$7</f>
        <v>0.1778545006165228</v>
      </c>
      <c r="AV27" s="254">
        <f>'3. データシート'!AV27/'3. データシート'!AV$7</f>
        <v>0.17220484753713838</v>
      </c>
      <c r="AW27" s="11">
        <f>'3. データシート'!AW27/'3. データシート'!AW$7</f>
        <v>0.1733967911289927</v>
      </c>
      <c r="AX27" s="252">
        <f>'3. データシート'!AX27/'3. データシート'!AX$7</f>
        <v>0.17139474073708619</v>
      </c>
      <c r="AY27" s="253">
        <f>'3. データシート'!AY27/'3. データシート'!AY$7</f>
        <v>0.16930410851189306</v>
      </c>
      <c r="AZ27" s="254">
        <f>'3. データシート'!AZ27/'3. データシート'!AZ$7</f>
        <v>0.1627127003699137</v>
      </c>
      <c r="BA27" s="11">
        <f>'3. データシート'!BA27/'3. データシート'!BA$7</f>
        <v>0.17420410592085689</v>
      </c>
      <c r="BB27" s="252">
        <f>'3. データシート'!BB27/'3. データシート'!BB$7</f>
        <v>0.16079174353093684</v>
      </c>
      <c r="BC27" s="253">
        <f>'3. データシート'!BC27/'3. データシート'!BC$7</f>
        <v>0.16331695697483997</v>
      </c>
      <c r="BD27" s="254">
        <f>'3. データシート'!BD27/'3. データシート'!BD$7</f>
        <v>0.15430193188607846</v>
      </c>
      <c r="BE27" s="11">
        <f>'3. データシート'!BE27/'3. データシート'!BE$7</f>
        <v>0.17469492614001284</v>
      </c>
      <c r="BF27" s="252">
        <f>'3. データシート'!BF27/'3. データシート'!BF$7</f>
        <v>0.17122532812343452</v>
      </c>
      <c r="BG27" s="253">
        <f>'3. データシート'!BG27/'3. データシート'!BG$7</f>
        <v>0.15791846138435339</v>
      </c>
      <c r="BH27" s="254">
        <f>'3. データシート'!BH27/'3. データシート'!BH$7</f>
        <v>0.74149967354728541</v>
      </c>
      <c r="BI27" s="11">
        <f>'3. データシート'!BI27/'3. データシート'!BI$7</f>
        <v>0.38239298139464528</v>
      </c>
    </row>
    <row r="28" spans="1:61" x14ac:dyDescent="0.15">
      <c r="A28" s="6">
        <v>42</v>
      </c>
      <c r="B28" s="17">
        <f>'3. データシート'!B28/'3. データシート'!B$7</f>
        <v>0.14418182734465554</v>
      </c>
      <c r="C28" s="19">
        <f>'3. データシート'!C28/'3. データシート'!C$7</f>
        <v>0.11904038870331005</v>
      </c>
      <c r="D28" s="18">
        <f>'3. データシート'!D28/'3. データシート'!D$7</f>
        <v>0.13587343575134805</v>
      </c>
      <c r="E28" s="11">
        <f>'3. データシート'!E28/'3. データシート'!E$7</f>
        <v>0.12203718839395178</v>
      </c>
      <c r="F28" s="23">
        <f>'3. データシート'!F28/'3. データシート'!F$7</f>
        <v>0.26460185933710589</v>
      </c>
      <c r="G28" s="19">
        <f>'3. データシート'!G28/'3. データシート'!G$7</f>
        <v>0.27461270626230005</v>
      </c>
      <c r="H28" s="19">
        <f>'3. データシート'!H28/'3. データシート'!H$7</f>
        <v>0.26944711903917296</v>
      </c>
      <c r="I28" s="19">
        <f>'3. データシート'!I28/'3. データシート'!I$7</f>
        <v>0.27187563297549117</v>
      </c>
      <c r="J28" s="19">
        <f>'3. データシート'!J28/'3. データシート'!J$7</f>
        <v>0.38506529521504562</v>
      </c>
      <c r="K28" s="19">
        <f>'3. データシート'!K28/'3. データシート'!K$7</f>
        <v>0.37711929127844812</v>
      </c>
      <c r="L28" s="19">
        <f>'3. データシート'!L28/'3. データシート'!L$7</f>
        <v>0.38527056663436526</v>
      </c>
      <c r="M28" s="19">
        <f>'3. データシート'!M28/'3. データシート'!M$7</f>
        <v>0.37744330521743524</v>
      </c>
      <c r="N28" s="19">
        <f>'3. データシート'!N28/'3. データシート'!N$7</f>
        <v>0.66450064980505852</v>
      </c>
      <c r="O28" s="19">
        <f>'3. データシート'!O28/'3. データシート'!O$7</f>
        <v>0.66337885685381892</v>
      </c>
      <c r="P28" s="19">
        <f>'3. データシート'!P28/'3. データシート'!P$7</f>
        <v>0.6760685504437417</v>
      </c>
      <c r="Q28" s="19">
        <f>'3. データシート'!Q28/'3. データシート'!Q$7</f>
        <v>0.64268682461569682</v>
      </c>
      <c r="R28" s="19">
        <f>'3. データシート'!R28/'3. データシート'!R$7</f>
        <v>0.96522179974651456</v>
      </c>
      <c r="S28" s="19">
        <f>'3. データシート'!S28/'3. データシート'!S$7</f>
        <v>0.96644192460925527</v>
      </c>
      <c r="T28" s="19">
        <f>'3. データシート'!T28/'3. データシート'!T$7</f>
        <v>0.9606063678766984</v>
      </c>
      <c r="U28" s="24">
        <f>'3. データシート'!U28/'3. データシート'!U$7</f>
        <v>0.96892251073400126</v>
      </c>
      <c r="V28" s="252">
        <f>'3. データシート'!V28/'3. データシート'!V$7</f>
        <v>0.48316244471250502</v>
      </c>
      <c r="W28" s="253">
        <f>'3. データシート'!W28/'3. データシート'!W$7</f>
        <v>0.47214329206413641</v>
      </c>
      <c r="X28" s="254">
        <f>'3. データシート'!X28/'3. データシート'!X$7</f>
        <v>0.38676895486699214</v>
      </c>
      <c r="Y28" s="11">
        <f>'3. データシート'!Y28/'3. データシート'!Y$7</f>
        <v>0.36758814102564102</v>
      </c>
      <c r="Z28" s="252">
        <f>'3. データシート'!Z28/'3. データシート'!Z$7</f>
        <v>0.49072300090753251</v>
      </c>
      <c r="AA28" s="253">
        <f>'3. データシート'!AA28/'3. データシート'!AA$7</f>
        <v>0.47826086956521741</v>
      </c>
      <c r="AB28" s="254">
        <f>'3. データシート'!AB28/'3. データシート'!AB$7</f>
        <v>0.39666749564784881</v>
      </c>
      <c r="AC28" s="11">
        <f>'3. データシート'!AC28/'3. データシート'!AC$7</f>
        <v>0.40495580494587347</v>
      </c>
      <c r="AD28" s="252">
        <f>'3. データシート'!AD28/'3. データシート'!AD$7</f>
        <v>0.14025563835562355</v>
      </c>
      <c r="AE28" s="253">
        <f>'3. データシート'!AE28/'3. データシート'!AE$7</f>
        <v>0.13995507373766969</v>
      </c>
      <c r="AF28" s="254">
        <f>'3. データシート'!AF28/'3. データシート'!AF$7</f>
        <v>0.1422676360778149</v>
      </c>
      <c r="AG28" s="11">
        <f>'3. データシート'!AG28/'3. データシート'!AG$7</f>
        <v>0.1367713004484305</v>
      </c>
      <c r="AH28" s="252">
        <f>'3. データシート'!AH28/'3. データシート'!AH$7</f>
        <v>0.13734074474888092</v>
      </c>
      <c r="AI28" s="253">
        <f>'3. データシート'!AI28/'3. データシート'!AI$7</f>
        <v>0.13522727272727272</v>
      </c>
      <c r="AJ28" s="254">
        <f>'3. データシート'!AJ28/'3. データシート'!AJ$7</f>
        <v>0.127788149749435</v>
      </c>
      <c r="AK28" s="11">
        <f>'3. データシート'!AK28/'3. データシート'!AK$7</f>
        <v>0.13745106568073076</v>
      </c>
      <c r="AL28" s="252">
        <f>'3. データシート'!AL28/'3. データシート'!AL$7</f>
        <v>0.14826125504876367</v>
      </c>
      <c r="AM28" s="253">
        <f>'3. データシート'!AM28/'3. データシート'!AM$7</f>
        <v>0.14337284745597345</v>
      </c>
      <c r="AN28" s="254">
        <f>'3. データシート'!AN28/'3. データシート'!AN$7</f>
        <v>0.14385386888899657</v>
      </c>
      <c r="AO28" s="11">
        <f>'3. データシート'!AO28/'3. データシート'!AO$7</f>
        <v>0.13591112393593999</v>
      </c>
      <c r="AP28" s="252">
        <f>'3. データシート'!AP28/'3. データシート'!AP$7</f>
        <v>0.14794800642617204</v>
      </c>
      <c r="AQ28" s="253">
        <f>'3. データシート'!AQ28/'3. データシート'!AQ$7</f>
        <v>0.13916969280596722</v>
      </c>
      <c r="AR28" s="254">
        <f>'3. データシート'!AR28/'3. データシート'!AR$7</f>
        <v>0.14039360872954015</v>
      </c>
      <c r="AS28" s="11">
        <f>'3. データシート'!AS28/'3. データシート'!AS$7</f>
        <v>0.14138331880267363</v>
      </c>
      <c r="AT28" s="252">
        <f>'3. データシート'!AT28/'3. データシート'!AT$7</f>
        <v>0.13431007448059584</v>
      </c>
      <c r="AU28" s="253">
        <f>'3. データシート'!AU28/'3. データシート'!AU$7</f>
        <v>0.15388409371146733</v>
      </c>
      <c r="AV28" s="254">
        <f>'3. データシート'!AV28/'3. データシート'!AV$7</f>
        <v>0.14786942924159499</v>
      </c>
      <c r="AW28" s="11">
        <f>'3. データシート'!AW28/'3. データシート'!AW$7</f>
        <v>0.14866787694421274</v>
      </c>
      <c r="AX28" s="252">
        <f>'3. データシート'!AX28/'3. データシート'!AX$7</f>
        <v>0.14726922887167596</v>
      </c>
      <c r="AY28" s="253">
        <f>'3. データシート'!AY28/'3. データシート'!AY$7</f>
        <v>0.14620601533320229</v>
      </c>
      <c r="AZ28" s="254">
        <f>'3. データシート'!AZ28/'3. データシート'!AZ$7</f>
        <v>0.13938347718865599</v>
      </c>
      <c r="BA28" s="11">
        <f>'3. データシート'!BA28/'3. データシート'!BA$7</f>
        <v>0.15104631558068035</v>
      </c>
      <c r="BB28" s="252">
        <f>'3. データシート'!BB28/'3. データシート'!BB$7</f>
        <v>0.13735852819464525</v>
      </c>
      <c r="BC28" s="253">
        <f>'3. データシート'!BC28/'3. データシート'!BC$7</f>
        <v>0.14078705771425737</v>
      </c>
      <c r="BD28" s="254">
        <f>'3. データシート'!BD28/'3. データシート'!BD$7</f>
        <v>0.13234415455088627</v>
      </c>
      <c r="BE28" s="11">
        <f>'3. データシート'!BE28/'3. データシート'!BE$7</f>
        <v>0.1513265154883652</v>
      </c>
      <c r="BF28" s="252">
        <f>'3. データシート'!BF28/'3. データシート'!BF$7</f>
        <v>0.14722973649934876</v>
      </c>
      <c r="BG28" s="253">
        <f>'3. データシート'!BG28/'3. データシート'!BG$7</f>
        <v>0.13588099769608333</v>
      </c>
      <c r="BH28" s="254">
        <f>'3. データシート'!BH28/'3. データシート'!BH$7</f>
        <v>0.67399929687107629</v>
      </c>
      <c r="BI28" s="11">
        <f>'3. データシート'!BI28/'3. データシート'!BI$7</f>
        <v>0.33156859779155951</v>
      </c>
    </row>
    <row r="29" spans="1:61" x14ac:dyDescent="0.15">
      <c r="A29" s="6">
        <v>44</v>
      </c>
      <c r="B29" s="17">
        <f>'3. データシート'!B29/'3. データシート'!B$7</f>
        <v>0.12518268406994909</v>
      </c>
      <c r="C29" s="19">
        <f>'3. データシート'!C29/'3. データシート'!C$7</f>
        <v>0.10299625468164794</v>
      </c>
      <c r="D29" s="18">
        <f>'3. データシート'!D29/'3. データシート'!D$7</f>
        <v>0.11857767829891139</v>
      </c>
      <c r="E29" s="11">
        <f>'3. データシート'!E29/'3. データシート'!E$7</f>
        <v>0.10594605639558644</v>
      </c>
      <c r="F29" s="23">
        <f>'3. データシート'!F29/'3. データシート'!F$7</f>
        <v>0.23140662894098626</v>
      </c>
      <c r="G29" s="19">
        <f>'3. データシート'!G29/'3. データシート'!G$7</f>
        <v>0.23984457788767219</v>
      </c>
      <c r="H29" s="19">
        <f>'3. データシート'!H29/'3. データシート'!H$7</f>
        <v>0.23660872649875841</v>
      </c>
      <c r="I29" s="19">
        <f>'3. データシート'!I29/'3. データシート'!I$7</f>
        <v>0.23931537370872999</v>
      </c>
      <c r="J29" s="19">
        <f>'3. データシート'!J29/'3. データシート'!J$7</f>
        <v>0.33837543488125849</v>
      </c>
      <c r="K29" s="19">
        <f>'3. データシート'!K29/'3. データシート'!K$7</f>
        <v>0.32951479048928262</v>
      </c>
      <c r="L29" s="19">
        <f>'3. データシート'!L29/'3. データシート'!L$7</f>
        <v>0.33911358188402102</v>
      </c>
      <c r="M29" s="19">
        <f>'3. データシート'!M29/'3. データシート'!M$7</f>
        <v>0.33218849436840242</v>
      </c>
      <c r="N29" s="19">
        <f>'3. データシート'!N29/'3. データシート'!N$7</f>
        <v>0.59652104368689396</v>
      </c>
      <c r="O29" s="19">
        <f>'3. データシート'!O29/'3. データシート'!O$7</f>
        <v>0.59489124936772886</v>
      </c>
      <c r="P29" s="19">
        <f>'3. データシート'!P29/'3. データシート'!P$7</f>
        <v>0.60828317861879022</v>
      </c>
      <c r="Q29" s="19">
        <f>'3. データシート'!Q29/'3. データシート'!Q$7</f>
        <v>0.57414641570696567</v>
      </c>
      <c r="R29" s="19">
        <f>'3. データシート'!R29/'3. データシート'!R$7</f>
        <v>0.96618504435994934</v>
      </c>
      <c r="S29" s="19">
        <f>'3. データシート'!S29/'3. データシート'!S$7</f>
        <v>0.96664623557053841</v>
      </c>
      <c r="T29" s="19">
        <f>'3. データシート'!T29/'3. データシート'!T$7</f>
        <v>0.96035286960048671</v>
      </c>
      <c r="U29" s="24">
        <f>'3. データシート'!U29/'3. データシート'!U$7</f>
        <v>0.96856471069310979</v>
      </c>
      <c r="V29" s="252">
        <f>'3. データシート'!V29/'3. データシート'!V$7</f>
        <v>0.45908725371934056</v>
      </c>
      <c r="W29" s="253">
        <f>'3. データシート'!W29/'3. データシート'!W$7</f>
        <v>0.44697584737162571</v>
      </c>
      <c r="X29" s="254">
        <f>'3. データシート'!X29/'3. データシート'!X$7</f>
        <v>0.35961940818969812</v>
      </c>
      <c r="Y29" s="11">
        <f>'3. データシート'!Y29/'3. データシート'!Y$7</f>
        <v>0.33959334935897434</v>
      </c>
      <c r="Z29" s="252">
        <f>'3. データシート'!Z29/'3. データシート'!Z$7</f>
        <v>0.46475748714328929</v>
      </c>
      <c r="AA29" s="253">
        <f>'3. データシート'!AA29/'3. データシート'!AA$7</f>
        <v>0.45199169914460696</v>
      </c>
      <c r="AB29" s="254">
        <f>'3. データシート'!AB29/'3. データシート'!AB$7</f>
        <v>0.36990798308878386</v>
      </c>
      <c r="AC29" s="11">
        <f>'3. データシート'!AC29/'3. データシート'!AC$7</f>
        <v>0.37819048564902175</v>
      </c>
      <c r="AD29" s="252">
        <f>'3. データシート'!AD29/'3. データシート'!AD$7</f>
        <v>0.12125549030252183</v>
      </c>
      <c r="AE29" s="253">
        <f>'3. データシート'!AE29/'3. データシート'!AE$7</f>
        <v>0.12027541752124231</v>
      </c>
      <c r="AF29" s="254">
        <f>'3. データシート'!AF29/'3. データシート'!AF$7</f>
        <v>0.12271566123010415</v>
      </c>
      <c r="AG29" s="11">
        <f>'3. データシート'!AG29/'3. データシート'!AG$7</f>
        <v>0.11790797426398908</v>
      </c>
      <c r="AH29" s="252">
        <f>'3. データシート'!AH29/'3. データシート'!AH$7</f>
        <v>0.11869742732057652</v>
      </c>
      <c r="AI29" s="253">
        <f>'3. データシート'!AI29/'3. データシート'!AI$7</f>
        <v>0.11674901185770752</v>
      </c>
      <c r="AJ29" s="254">
        <f>'3. データシート'!AJ29/'3. データシート'!AJ$7</f>
        <v>0.11000294782352363</v>
      </c>
      <c r="AK29" s="11">
        <f>'3. データシート'!AK29/'3. データシート'!AK$7</f>
        <v>0.11816731912425692</v>
      </c>
      <c r="AL29" s="252">
        <f>'3. データシート'!AL29/'3. データシート'!AL$7</f>
        <v>0.12767215052704167</v>
      </c>
      <c r="AM29" s="253">
        <f>'3. データシート'!AM29/'3. データシート'!AM$7</f>
        <v>0.12390848334065076</v>
      </c>
      <c r="AN29" s="254">
        <f>'3. データシート'!AN29/'3. データシート'!AN$7</f>
        <v>0.12394011337758612</v>
      </c>
      <c r="AO29" s="11">
        <f>'3. データシート'!AO29/'3. データシート'!AO$7</f>
        <v>0.11701053239070841</v>
      </c>
      <c r="AP29" s="252">
        <f>'3. データシート'!AP29/'3. データシート'!AP$7</f>
        <v>0.12745241224867337</v>
      </c>
      <c r="AQ29" s="253">
        <f>'3. データシート'!AQ29/'3. データシート'!AQ$7</f>
        <v>0.11978604377269604</v>
      </c>
      <c r="AR29" s="254">
        <f>'3. データシート'!AR29/'3. データシート'!AR$7</f>
        <v>0.12120031176929072</v>
      </c>
      <c r="AS29" s="11">
        <f>'3. データシート'!AS29/'3. データシート'!AS$7</f>
        <v>0.12259033226775162</v>
      </c>
      <c r="AT29" s="252">
        <f>'3. データシート'!AT29/'3. データシート'!AT$7</f>
        <v>0.11598392787142298</v>
      </c>
      <c r="AU29" s="253">
        <f>'3. データシート'!AU29/'3. データシート'!AU$7</f>
        <v>0.13311960542540074</v>
      </c>
      <c r="AV29" s="254">
        <f>'3. データシート'!AV29/'3. データシート'!AV$7</f>
        <v>0.12734558248631744</v>
      </c>
      <c r="AW29" s="11">
        <f>'3. データシート'!AW29/'3. データシート'!AW$7</f>
        <v>0.12855110151611795</v>
      </c>
      <c r="AX29" s="252">
        <f>'3. データシート'!AX29/'3. データシート'!AX$7</f>
        <v>0.12728797671320735</v>
      </c>
      <c r="AY29" s="253">
        <f>'3. データシート'!AY29/'3. データシート'!AY$7</f>
        <v>0.12654806369176333</v>
      </c>
      <c r="AZ29" s="254">
        <f>'3. データシート'!AZ29/'3. データシート'!AZ$7</f>
        <v>0.11990135635018495</v>
      </c>
      <c r="BA29" s="11">
        <f>'3. データシート'!BA29/'3. データシート'!BA$7</f>
        <v>0.13016959238321929</v>
      </c>
      <c r="BB29" s="252">
        <f>'3. データシート'!BB29/'3. データシート'!BB$7</f>
        <v>0.118911103355437</v>
      </c>
      <c r="BC29" s="253">
        <f>'3. データシート'!BC29/'3. データシート'!BC$7</f>
        <v>0.1223264354126346</v>
      </c>
      <c r="BD29" s="254">
        <f>'3. データシート'!BD29/'3. データシート'!BD$7</f>
        <v>0.11431985660227047</v>
      </c>
      <c r="BE29" s="11">
        <f>'3. データシート'!BE29/'3. データシート'!BE$7</f>
        <v>0.13072476656291684</v>
      </c>
      <c r="BF29" s="252">
        <f>'3. データシート'!BF29/'3. データシート'!BF$7</f>
        <v>0.12724175934275123</v>
      </c>
      <c r="BG29" s="253">
        <f>'3. データシート'!BG29/'3. データシート'!BG$7</f>
        <v>0.11734949414003806</v>
      </c>
      <c r="BH29" s="254">
        <f>'3. データシート'!BH29/'3. データシート'!BH$7</f>
        <v>0.60549445030385218</v>
      </c>
      <c r="BI29" s="11">
        <f>'3. データシート'!BI29/'3. データシート'!BI$7</f>
        <v>0.28795441940200678</v>
      </c>
    </row>
    <row r="30" spans="1:61" x14ac:dyDescent="0.15">
      <c r="A30" s="6">
        <v>46</v>
      </c>
      <c r="B30" s="17">
        <f>'3. データシート'!B30/'3. データシート'!B$7</f>
        <v>0.10940885954744746</v>
      </c>
      <c r="C30" s="19">
        <f>'3. データシート'!C30/'3. データシート'!C$7</f>
        <v>9.0090090090090086E-2</v>
      </c>
      <c r="D30" s="18">
        <f>'3. データシート'!D30/'3. データシート'!D$7</f>
        <v>0.10377454471462</v>
      </c>
      <c r="E30" s="11">
        <f>'3. データシート'!E30/'3. データシート'!E$7</f>
        <v>9.2664487127094408E-2</v>
      </c>
      <c r="F30" s="23">
        <f>'3. データシート'!F30/'3. データシート'!F$7</f>
        <v>0.20205133387227162</v>
      </c>
      <c r="G30" s="19">
        <f>'3. データシート'!G30/'3. データシート'!G$7</f>
        <v>0.20956754301862038</v>
      </c>
      <c r="H30" s="19">
        <f>'3. データシート'!H30/'3. データシート'!H$7</f>
        <v>0.20706430851872498</v>
      </c>
      <c r="I30" s="19">
        <f>'3. データシート'!I30/'3. データシート'!I$7</f>
        <v>0.20857808385659307</v>
      </c>
      <c r="J30" s="19">
        <f>'3. データシート'!J30/'3. データシート'!J$7</f>
        <v>0.29718146523470984</v>
      </c>
      <c r="K30" s="19">
        <f>'3. データシート'!K30/'3. データシート'!K$7</f>
        <v>0.28898732243775777</v>
      </c>
      <c r="L30" s="19">
        <f>'3. データシート'!L30/'3. データシート'!L$7</f>
        <v>0.29892385372571023</v>
      </c>
      <c r="M30" s="19">
        <f>'3. データシート'!M30/'3. データシート'!M$7</f>
        <v>0.2913278448406485</v>
      </c>
      <c r="N30" s="19">
        <f>'3. データシート'!N30/'3. データシート'!N$7</f>
        <v>0.52849145256423069</v>
      </c>
      <c r="O30" s="19">
        <f>'3. データシート'!O30/'3. データシート'!O$7</f>
        <v>0.5271117855336368</v>
      </c>
      <c r="P30" s="19">
        <f>'3. データシート'!P30/'3. データシート'!P$7</f>
        <v>0.54411914719983678</v>
      </c>
      <c r="Q30" s="19">
        <f>'3. データシート'!Q30/'3. データシート'!Q$7</f>
        <v>0.50728019887372533</v>
      </c>
      <c r="R30" s="19">
        <f>'3. データシート'!R30/'3. データシート'!R$7</f>
        <v>0.9639543726235742</v>
      </c>
      <c r="S30" s="19">
        <f>'3. データシート'!S30/'3. データシート'!S$7</f>
        <v>0.96613545816733071</v>
      </c>
      <c r="T30" s="19">
        <f>'3. データシート'!T30/'3. データシート'!T$7</f>
        <v>0.9586797809774894</v>
      </c>
      <c r="U30" s="24">
        <f>'3. データシート'!U30/'3. データシート'!U$7</f>
        <v>0.96774688202821513</v>
      </c>
      <c r="V30" s="252">
        <f>'3. データシート'!V30/'3. データシート'!V$7</f>
        <v>0.43496180136710899</v>
      </c>
      <c r="W30" s="253">
        <f>'3. データシート'!W30/'3. データシート'!W$7</f>
        <v>0.42307692307692307</v>
      </c>
      <c r="X30" s="254">
        <f>'3. データシート'!X30/'3. データシート'!X$7</f>
        <v>0.33406396333565808</v>
      </c>
      <c r="Y30" s="11">
        <f>'3. データシート'!Y30/'3. データシート'!Y$7</f>
        <v>0.31515424679487181</v>
      </c>
      <c r="Z30" s="252">
        <f>'3. データシート'!Z30/'3. データシート'!Z$7</f>
        <v>0.43974992437228999</v>
      </c>
      <c r="AA30" s="253">
        <f>'3. データシート'!AA30/'3. データシート'!AA$7</f>
        <v>0.42800020245988762</v>
      </c>
      <c r="AB30" s="254">
        <f>'3. データシート'!AB30/'3. データシート'!AB$7</f>
        <v>0.34449142004476496</v>
      </c>
      <c r="AC30" s="11">
        <f>'3. データシート'!AC30/'3. データシート'!AC$7</f>
        <v>0.35112722216704739</v>
      </c>
      <c r="AD30" s="252">
        <f>'3. データシート'!AD30/'3. データシート'!AD$7</f>
        <v>0.10556186152099886</v>
      </c>
      <c r="AE30" s="253">
        <f>'3. データシート'!AE30/'3. データシート'!AE$7</f>
        <v>0.10450239281179803</v>
      </c>
      <c r="AF30" s="254">
        <f>'3. データシート'!AF30/'3. データシート'!AF$7</f>
        <v>0.10625859697386519</v>
      </c>
      <c r="AG30" s="11">
        <f>'3. データシート'!AG30/'3. データシート'!AG$7</f>
        <v>0.10226164944433613</v>
      </c>
      <c r="AH30" s="252">
        <f>'3. データシート'!AH30/'3. データシート'!AH$7</f>
        <v>0.10266122288356536</v>
      </c>
      <c r="AI30" s="253">
        <f>'3. データシート'!AI30/'3. データシート'!AI$7</f>
        <v>0.10098814229249012</v>
      </c>
      <c r="AJ30" s="254">
        <f>'3. データシート'!AJ30/'3. データシート'!AJ$7</f>
        <v>9.5263830205365038E-2</v>
      </c>
      <c r="AK30" s="11">
        <f>'3. データシート'!AK30/'3. データシート'!AK$7</f>
        <v>0.10207336523125997</v>
      </c>
      <c r="AL30" s="252">
        <f>'3. データシート'!AL30/'3. データシート'!AL$7</f>
        <v>0.11087577578563688</v>
      </c>
      <c r="AM30" s="253">
        <f>'3. データシート'!AM30/'3. データシート'!AM$7</f>
        <v>0.10781013707985755</v>
      </c>
      <c r="AN30" s="254">
        <f>'3. データシート'!AN30/'3. データシート'!AN$7</f>
        <v>0.10741799505790009</v>
      </c>
      <c r="AO30" s="11">
        <f>'3. データシート'!AO30/'3. データシート'!AO$7</f>
        <v>0.10104362044918963</v>
      </c>
      <c r="AP30" s="252">
        <f>'3. データシート'!AP30/'3. データシート'!AP$7</f>
        <v>0.11012122097268877</v>
      </c>
      <c r="AQ30" s="253">
        <f>'3. データシート'!AQ30/'3. データシート'!AQ$7</f>
        <v>0.10408283442928648</v>
      </c>
      <c r="AR30" s="254">
        <f>'3. データシート'!AR30/'3. データシート'!AR$7</f>
        <v>0.10478371005455962</v>
      </c>
      <c r="AS30" s="11">
        <f>'3. データシート'!AS30/'3. データシート'!AS$7</f>
        <v>0.10578320255739611</v>
      </c>
      <c r="AT30" s="252">
        <f>'3. データシート'!AT30/'3. データシート'!AT$7</f>
        <v>9.9911799294394352E-2</v>
      </c>
      <c r="AU30" s="253">
        <f>'3. データシート'!AU30/'3. データシート'!AU$7</f>
        <v>0.11600493218249075</v>
      </c>
      <c r="AV30" s="254">
        <f>'3. データシート'!AV30/'3. データシート'!AV$7</f>
        <v>0.11004691164972635</v>
      </c>
      <c r="AW30" s="11">
        <f>'3. データシート'!AW30/'3. データシート'!AW$7</f>
        <v>0.11206515872626466</v>
      </c>
      <c r="AX30" s="252">
        <f>'3. データシート'!AX30/'3. データシート'!AX$7</f>
        <v>0.1101682372095318</v>
      </c>
      <c r="AY30" s="253">
        <f>'3. データシート'!AY30/'3. データシート'!AY$7</f>
        <v>0.1098879496756438</v>
      </c>
      <c r="AZ30" s="254">
        <f>'3. データシート'!AZ30/'3. データシート'!AZ$7</f>
        <v>0.10401972872996301</v>
      </c>
      <c r="BA30" s="11">
        <f>'3. データシート'!BA30/'3. データシート'!BA$7</f>
        <v>0.11360706139045919</v>
      </c>
      <c r="BB30" s="252">
        <f>'3. データシート'!BB30/'3. データシート'!BB$7</f>
        <v>0.1032557211945954</v>
      </c>
      <c r="BC30" s="253">
        <f>'3. データシート'!BC30/'3. データシート'!BC$7</f>
        <v>0.10649595553570543</v>
      </c>
      <c r="BD30" s="254">
        <f>'3. データシート'!BD30/'3. データシート'!BD$7</f>
        <v>9.9382593108942444E-2</v>
      </c>
      <c r="BE30" s="11">
        <f>'3. データシート'!BE30/'3. データシート'!BE$7</f>
        <v>0.1138777728373104</v>
      </c>
      <c r="BF30" s="252">
        <f>'3. データシート'!BF30/'3. データシート'!BF$7</f>
        <v>0.11061015930267508</v>
      </c>
      <c r="BG30" s="253">
        <f>'3. データシート'!BG30/'3. データシート'!BG$7</f>
        <v>0.10177301412401082</v>
      </c>
      <c r="BH30" s="254">
        <f>'3. データシート'!BH30/'3. データシート'!BH$7</f>
        <v>0.54065591883883279</v>
      </c>
      <c r="BI30" s="11">
        <f>'3. データシート'!BI30/'3. データシート'!BI$7</f>
        <v>0.24726465991025059</v>
      </c>
    </row>
    <row r="31" spans="1:61" x14ac:dyDescent="0.15">
      <c r="A31" s="6">
        <v>48</v>
      </c>
      <c r="B31" s="17">
        <f>'3. データシート'!B31/'3. データシート'!B$7</f>
        <v>9.6406793327621837E-2</v>
      </c>
      <c r="C31" s="19">
        <f>'3. データシート'!C31/'3. データシート'!C$7</f>
        <v>7.9309646725377062E-2</v>
      </c>
      <c r="D31" s="18">
        <f>'3. データシート'!D31/'3. データシート'!D$7</f>
        <v>9.1107945874453145E-2</v>
      </c>
      <c r="E31" s="11">
        <f>'3. データシート'!E31/'3. データシート'!E$7</f>
        <v>8.1937065794850841E-2</v>
      </c>
      <c r="F31" s="23">
        <f>'3. データシート'!F31/'3. データシート'!F$7</f>
        <v>0.17542441390460792</v>
      </c>
      <c r="G31" s="19">
        <f>'3. データシート'!G31/'3. データシート'!G$7</f>
        <v>0.1834283695816723</v>
      </c>
      <c r="H31" s="19">
        <f>'3. データシート'!H31/'3. データシート'!H$7</f>
        <v>0.18096589469416713</v>
      </c>
      <c r="I31" s="19">
        <f>'3. データシート'!I31/'3. データシート'!I$7</f>
        <v>0.18244885558031193</v>
      </c>
      <c r="J31" s="19">
        <f>'3. データシート'!J31/'3. データシート'!J$7</f>
        <v>0.259365703625271</v>
      </c>
      <c r="K31" s="19">
        <f>'3. データシート'!K31/'3. データシート'!K$7</f>
        <v>0.25212565551652155</v>
      </c>
      <c r="L31" s="19">
        <f>'3. データシート'!L31/'3. データシート'!L$7</f>
        <v>0.26266129443566072</v>
      </c>
      <c r="M31" s="19">
        <f>'3. データシート'!M31/'3. データシート'!M$7</f>
        <v>0.25410374261326329</v>
      </c>
      <c r="N31" s="19">
        <f>'3. データシート'!N31/'3. データシート'!N$7</f>
        <v>0.46446066180145956</v>
      </c>
      <c r="O31" s="19">
        <f>'3. データシート'!O31/'3. データシート'!O$7</f>
        <v>0.46499747091552857</v>
      </c>
      <c r="P31" s="19">
        <f>'3. データシート'!P31/'3. データシート'!P$7</f>
        <v>0.48398449454248699</v>
      </c>
      <c r="Q31" s="19">
        <f>'3. データシート'!Q31/'3. データシート'!Q$7</f>
        <v>0.44650195322408809</v>
      </c>
      <c r="R31" s="19">
        <f>'3. データシート'!R31/'3. データシート'!R$7</f>
        <v>0.96278833967046895</v>
      </c>
      <c r="S31" s="19">
        <f>'3. データシート'!S31/'3. データシート'!S$7</f>
        <v>0.96138522831749929</v>
      </c>
      <c r="T31" s="19">
        <f>'3. データシート'!T31/'3. データシート'!T$7</f>
        <v>0.95837558304603532</v>
      </c>
      <c r="U31" s="24">
        <f>'3. データシート'!U31/'3. データシート'!U$7</f>
        <v>0.96723573911265592</v>
      </c>
      <c r="V31" s="252">
        <f>'3. データシート'!V31/'3. データシート'!V$7</f>
        <v>0.41234418978689186</v>
      </c>
      <c r="W31" s="253">
        <f>'3. データシート'!W31/'3. データシート'!W$7</f>
        <v>0.39998985183681751</v>
      </c>
      <c r="X31" s="254">
        <f>'3. データシート'!X31/'3. データシート'!X$7</f>
        <v>0.31050114576068544</v>
      </c>
      <c r="Y31" s="11">
        <f>'3. データシート'!Y31/'3. データシート'!Y$7</f>
        <v>0.29036458333333331</v>
      </c>
      <c r="Z31" s="252">
        <f>'3. データシート'!Z31/'3. データシート'!Z$7</f>
        <v>0.4160028234345064</v>
      </c>
      <c r="AA31" s="253">
        <f>'3. データシート'!AA31/'3. データシート'!AA$7</f>
        <v>0.4024902566179076</v>
      </c>
      <c r="AB31" s="254">
        <f>'3. データシート'!AB31/'3. データシート'!AB$7</f>
        <v>0.31997015667744344</v>
      </c>
      <c r="AC31" s="11">
        <f>'3. データシート'!AC31/'3. データシート'!AC$7</f>
        <v>0.32768894627073197</v>
      </c>
      <c r="AD31" s="252">
        <f>'3. データシート'!AD31/'3. データシート'!AD$7</f>
        <v>9.1940976163450622E-2</v>
      </c>
      <c r="AE31" s="253">
        <f>'3. データシート'!AE31/'3. データシート'!AE$7</f>
        <v>9.0975681218869037E-2</v>
      </c>
      <c r="AF31" s="254">
        <f>'3. データシート'!AF31/'3. データシート'!AF$7</f>
        <v>9.3092945568874041E-2</v>
      </c>
      <c r="AG31" s="11">
        <f>'3. データシート'!AG31/'3. データシート'!AG$7</f>
        <v>8.8954961980892963E-2</v>
      </c>
      <c r="AH31" s="252">
        <f>'3. データシート'!AH31/'3. データシート'!AH$7</f>
        <v>8.977323036056864E-2</v>
      </c>
      <c r="AI31" s="253">
        <f>'3. データシート'!AI31/'3. データシート'!AI$7</f>
        <v>8.838932806324111E-2</v>
      </c>
      <c r="AJ31" s="254">
        <f>'3. データシート'!AJ31/'3. データシート'!AJ$7</f>
        <v>8.3669057679080283E-2</v>
      </c>
      <c r="AK31" s="11">
        <f>'3. データシート'!AK31/'3. データシート'!AK$7</f>
        <v>8.9120873809869022E-2</v>
      </c>
      <c r="AL31" s="252">
        <f>'3. データシート'!AL31/'3. データシート'!AL$7</f>
        <v>9.600039404984731E-2</v>
      </c>
      <c r="AM31" s="253">
        <f>'3. データシート'!AM31/'3. データシート'!AM$7</f>
        <v>9.4053368456997896E-2</v>
      </c>
      <c r="AN31" s="254">
        <f>'3. データシート'!AN31/'3. データシート'!AN$7</f>
        <v>9.3609186491593582E-2</v>
      </c>
      <c r="AO31" s="11">
        <f>'3. データシート'!AO31/'3. データシート'!AO$7</f>
        <v>8.8106574327898812E-2</v>
      </c>
      <c r="AP31" s="252">
        <f>'3. データシート'!AP31/'3. データシート'!AP$7</f>
        <v>9.624653132758873E-2</v>
      </c>
      <c r="AQ31" s="253">
        <f>'3. データシート'!AQ31/'3. データシート'!AQ$7</f>
        <v>9.0980469133379135E-2</v>
      </c>
      <c r="AR31" s="254">
        <f>'3. データシート'!AR31/'3. データシート'!AR$7</f>
        <v>9.1533515198752927E-2</v>
      </c>
      <c r="AS31" s="11">
        <f>'3. データシート'!AS31/'3. データシート'!AS$7</f>
        <v>9.2560302237721589E-2</v>
      </c>
      <c r="AT31" s="252">
        <f>'3. データシート'!AT31/'3. データシート'!AT$7</f>
        <v>8.7367698941591534E-2</v>
      </c>
      <c r="AU31" s="253">
        <f>'3. データシート'!AU31/'3. データシート'!AU$7</f>
        <v>0.10130702836004932</v>
      </c>
      <c r="AV31" s="254">
        <f>'3. データシート'!AV31/'3. データシート'!AV$7</f>
        <v>9.6266614542611414E-2</v>
      </c>
      <c r="AW31" s="11">
        <f>'3. データシート'!AW31/'3. データシート'!AW$7</f>
        <v>9.7639958785143019E-2</v>
      </c>
      <c r="AX31" s="252">
        <f>'3. データシート'!AX31/'3. データシート'!AX$7</f>
        <v>9.6206028911145103E-2</v>
      </c>
      <c r="AY31" s="253">
        <f>'3. データシート'!AY31/'3. データシート'!AY$7</f>
        <v>9.6618832317672501E-2</v>
      </c>
      <c r="AZ31" s="254">
        <f>'3. データシート'!AZ31/'3. データシート'!AZ$7</f>
        <v>9.0456226880394577E-2</v>
      </c>
      <c r="BA31" s="11">
        <f>'3. データシート'!BA31/'3. データシート'!BA$7</f>
        <v>9.9672716453436477E-2</v>
      </c>
      <c r="BB31" s="252">
        <f>'3. データシート'!BB31/'3. データシート'!BB$7</f>
        <v>9.0242807997207963E-2</v>
      </c>
      <c r="BC31" s="253">
        <f>'3. データシート'!BC31/'3. データシート'!BC$7</f>
        <v>9.3245992754701995E-2</v>
      </c>
      <c r="BD31" s="254">
        <f>'3. データシート'!BD31/'3. データシート'!BD$7</f>
        <v>8.6387173869747064E-2</v>
      </c>
      <c r="BE31" s="11">
        <f>'3. データシート'!BE31/'3. データシート'!BE$7</f>
        <v>9.959982214317474E-2</v>
      </c>
      <c r="BF31" s="252">
        <f>'3. データシート'!BF31/'3. データシート'!BF$7</f>
        <v>9.6282937581404673E-2</v>
      </c>
      <c r="BG31" s="253">
        <f>'3. データシート'!BG31/'3. データシート'!BG$7</f>
        <v>8.90013022137634E-2</v>
      </c>
      <c r="BH31" s="254">
        <f>'3. データシート'!BH31/'3. データシート'!BH$7</f>
        <v>0.47868012656320624</v>
      </c>
      <c r="BI31" s="11">
        <f>'3. データシート'!BI31/'3. データシート'!BI$7</f>
        <v>0.21292794836888015</v>
      </c>
    </row>
    <row r="32" spans="1:61" x14ac:dyDescent="0.15">
      <c r="A32" s="6">
        <v>50</v>
      </c>
      <c r="B32" s="17">
        <f>'3. データシート'!B32/'3. データシート'!B$7</f>
        <v>8.516857330040821E-2</v>
      </c>
      <c r="C32" s="19">
        <f>'3. データシート'!C32/'3. データシート'!C$7</f>
        <v>7.0756149407834798E-2</v>
      </c>
      <c r="D32" s="18">
        <f>'3. データシート'!D32/'3. データシート'!D$7</f>
        <v>8.1595279275612984E-2</v>
      </c>
      <c r="E32" s="11">
        <f>'3. データシート'!E32/'3. データシート'!E$7</f>
        <v>7.2997548017981195E-2</v>
      </c>
      <c r="F32" s="23">
        <f>'3. データシート'!F32/'3. データシート'!F$7</f>
        <v>0.15344583670169765</v>
      </c>
      <c r="G32" s="19">
        <f>'3. データシート'!G32/'3. データシート'!G$7</f>
        <v>0.15966089720946661</v>
      </c>
      <c r="H32" s="19">
        <f>'3. データシート'!H32/'3. データシート'!H$7</f>
        <v>0.15831348502508488</v>
      </c>
      <c r="I32" s="19">
        <f>'3. データシート'!I32/'3. データシート'!I$7</f>
        <v>0.15966173789750862</v>
      </c>
      <c r="J32" s="19">
        <f>'3. データシート'!J32/'3. データシート'!J$7</f>
        <v>0.22563404426965158</v>
      </c>
      <c r="K32" s="19">
        <f>'3. データシート'!K32/'3. データシート'!K$7</f>
        <v>0.21938801486686013</v>
      </c>
      <c r="L32" s="19">
        <f>'3. データシート'!L32/'3. データシート'!L$7</f>
        <v>0.22956087111745804</v>
      </c>
      <c r="M32" s="19">
        <f>'3. データシート'!M32/'3. データシート'!M$7</f>
        <v>0.2221829385322491</v>
      </c>
      <c r="N32" s="19">
        <f>'3. データシート'!N32/'3. データシート'!N$7</f>
        <v>0.40747775667299813</v>
      </c>
      <c r="O32" s="19">
        <f>'3. データシート'!O32/'3. データシート'!O$7</f>
        <v>0.40743550834597875</v>
      </c>
      <c r="P32" s="19">
        <f>'3. データシート'!P32/'3. データシート'!P$7</f>
        <v>0.42599204325206569</v>
      </c>
      <c r="Q32" s="19">
        <f>'3. データシート'!Q32/'3. データシート'!Q$7</f>
        <v>0.39044188524174317</v>
      </c>
      <c r="R32" s="19">
        <f>'3. データシート'!R32/'3. データシート'!R$7</f>
        <v>0.9601013941698352</v>
      </c>
      <c r="S32" s="19">
        <f>'3. データシート'!S32/'3. データシート'!S$7</f>
        <v>0.95418326693227096</v>
      </c>
      <c r="T32" s="19">
        <f>'3. データシート'!T32/'3. データシート'!T$7</f>
        <v>0.95619549787061453</v>
      </c>
      <c r="U32" s="24">
        <f>'3. データシート'!U32/'3. データシート'!U$7</f>
        <v>0.96248210999795547</v>
      </c>
      <c r="V32" s="252">
        <f>'3. データシート'!V32/'3. データシート'!V$7</f>
        <v>0.39032971451548049</v>
      </c>
      <c r="W32" s="253">
        <f>'3. データシート'!W32/'3. データシート'!W$7</f>
        <v>0.37751167038765981</v>
      </c>
      <c r="X32" s="254">
        <f>'3. データシート'!X32/'3. データシート'!X$7</f>
        <v>0.28828335159908342</v>
      </c>
      <c r="Y32" s="11">
        <f>'3. データシート'!Y32/'3. データシート'!Y$7</f>
        <v>0.26732772435897434</v>
      </c>
      <c r="Z32" s="252">
        <f>'3. データシート'!Z32/'3. データシート'!Z$7</f>
        <v>0.39437329837652518</v>
      </c>
      <c r="AA32" s="253">
        <f>'3. データシート'!AA32/'3. データシート'!AA$7</f>
        <v>0.38102950852862277</v>
      </c>
      <c r="AB32" s="254">
        <f>'3. データシート'!AB32/'3. データシート'!AB$7</f>
        <v>0.29748818701815471</v>
      </c>
      <c r="AC32" s="11">
        <f>'3. データシート'!AC32/'3. データシート'!AC$7</f>
        <v>0.30444929983116498</v>
      </c>
      <c r="AD32" s="252">
        <f>'3. データシート'!AD32/'3. データシート'!AD$7</f>
        <v>8.1034397670631197E-2</v>
      </c>
      <c r="AE32" s="253">
        <f>'3. データシート'!AE32/'3. データシート'!AE$7</f>
        <v>8.0427776150014646E-2</v>
      </c>
      <c r="AF32" s="254">
        <f>'3. データシート'!AF32/'3. データシート'!AF$7</f>
        <v>8.2039693456474744E-2</v>
      </c>
      <c r="AG32" s="11">
        <f>'3. データシート'!AG32/'3. データシート'!AG$7</f>
        <v>7.8524078767790995E-2</v>
      </c>
      <c r="AH32" s="252">
        <f>'3. データシート'!AH32/'3. データシート'!AH$7</f>
        <v>7.9098824339613363E-2</v>
      </c>
      <c r="AI32" s="253">
        <f>'3. データシート'!AI32/'3. データシート'!AI$7</f>
        <v>7.8260869565217397E-2</v>
      </c>
      <c r="AJ32" s="254">
        <f>'3. データシート'!AJ32/'3. データシート'!AJ$7</f>
        <v>7.3793848874914025E-2</v>
      </c>
      <c r="AK32" s="11">
        <f>'3. データシート'!AK32/'3. データシート'!AK$7</f>
        <v>7.8584891982021163E-2</v>
      </c>
      <c r="AL32" s="252">
        <f>'3. データシート'!AL32/'3. データシート'!AL$7</f>
        <v>8.4819229632548523E-2</v>
      </c>
      <c r="AM32" s="253">
        <f>'3. データシート'!AM32/'3. データシート'!AM$7</f>
        <v>8.2491828869700967E-2</v>
      </c>
      <c r="AN32" s="254">
        <f>'3. データシート'!AN32/'3. データシート'!AN$7</f>
        <v>8.2271427879257716E-2</v>
      </c>
      <c r="AO32" s="11">
        <f>'3. データシート'!AO32/'3. データシート'!AO$7</f>
        <v>7.7814649160775268E-2</v>
      </c>
      <c r="AP32" s="252">
        <f>'3. データシート'!AP32/'3. データシート'!AP$7</f>
        <v>8.4611265274329384E-2</v>
      </c>
      <c r="AQ32" s="253">
        <f>'3. データシート'!AQ32/'3. データシート'!AQ$7</f>
        <v>8.0282657768181373E-2</v>
      </c>
      <c r="AR32" s="254">
        <f>'3. データシート'!AR32/'3. データシート'!AR$7</f>
        <v>8.032930631332813E-2</v>
      </c>
      <c r="AS32" s="11">
        <f>'3. データシート'!AS32/'3. データシート'!AS$7</f>
        <v>8.1274823210307087E-2</v>
      </c>
      <c r="AT32" s="252">
        <f>'3. データシート'!AT32/'3. データシート'!AT$7</f>
        <v>7.7420619364954923E-2</v>
      </c>
      <c r="AU32" s="253">
        <f>'3. データシート'!AU32/'3. データシート'!AU$7</f>
        <v>8.9223181257706535E-2</v>
      </c>
      <c r="AV32" s="254">
        <f>'3. データシート'!AV32/'3. データシート'!AV$7</f>
        <v>8.4685301016419079E-2</v>
      </c>
      <c r="AW32" s="11">
        <f>'3. データシート'!AW32/'3. データシート'!AW$7</f>
        <v>8.6011481281585797E-2</v>
      </c>
      <c r="AX32" s="252">
        <f>'3. データシート'!AX32/'3. データシート'!AX$7</f>
        <v>8.4414623316394488E-2</v>
      </c>
      <c r="AY32" s="253">
        <f>'3. データシート'!AY32/'3. データシート'!AY$7</f>
        <v>8.5610379398466677E-2</v>
      </c>
      <c r="AZ32" s="254">
        <f>'3. データシート'!AZ32/'3. データシート'!AZ$7</f>
        <v>7.9605425400739824E-2</v>
      </c>
      <c r="BA32" s="11">
        <f>'3. データシート'!BA32/'3. データシート'!BA$7</f>
        <v>8.7771496578399291E-2</v>
      </c>
      <c r="BB32" s="252">
        <f>'3. データシート'!BB32/'3. データシート'!BB$7</f>
        <v>7.9623074238420508E-2</v>
      </c>
      <c r="BC32" s="253">
        <f>'3. データシート'!BC32/'3. データシート'!BC$7</f>
        <v>8.2576547069624334E-2</v>
      </c>
      <c r="BD32" s="254">
        <f>'3. データシート'!BD32/'3. データシート'!BD$7</f>
        <v>7.6628161720772761E-2</v>
      </c>
      <c r="BE32" s="11">
        <f>'3. データシート'!BE32/'3. データシート'!BE$7</f>
        <v>8.8187342522602644E-2</v>
      </c>
      <c r="BF32" s="252">
        <f>'3. データシート'!BF32/'3. データシート'!BF$7</f>
        <v>8.4761045987376021E-2</v>
      </c>
      <c r="BG32" s="253">
        <f>'3. データシート'!BG32/'3. データシート'!BG$7</f>
        <v>7.8683762396073331E-2</v>
      </c>
      <c r="BH32" s="254">
        <f>'3. データシート'!BH32/'3. データシート'!BH$7</f>
        <v>0.41936617949876953</v>
      </c>
      <c r="BI32" s="11">
        <f>'3. データシート'!BI32/'3. データシート'!BI$7</f>
        <v>0.18292744415872536</v>
      </c>
    </row>
    <row r="33" spans="1:61" x14ac:dyDescent="0.15">
      <c r="A33" s="6">
        <v>52</v>
      </c>
      <c r="B33" s="17">
        <f>'3. データシート'!B33/'3. データシート'!B$7</f>
        <v>7.6450133548354587E-2</v>
      </c>
      <c r="C33" s="19">
        <f>'3. データシート'!C33/'3. データシート'!C$7</f>
        <v>6.3822249215507637E-2</v>
      </c>
      <c r="D33" s="18">
        <f>'3. データシート'!D33/'3. データシート'!D$7</f>
        <v>7.3252619798555296E-2</v>
      </c>
      <c r="E33" s="11">
        <f>'3. データシート'!E33/'3. データシート'!E$7</f>
        <v>6.6203514507560277E-2</v>
      </c>
      <c r="F33" s="23">
        <f>'3. データシート'!F33/'3. データシート'!F$7</f>
        <v>0.13429668552950688</v>
      </c>
      <c r="G33" s="19">
        <f>'3. データシート'!G33/'3. データシート'!G$7</f>
        <v>0.13942574557198364</v>
      </c>
      <c r="H33" s="19">
        <f>'3. データシート'!H33/'3. データシート'!H$7</f>
        <v>0.1390057264480819</v>
      </c>
      <c r="I33" s="19">
        <f>'3. データシート'!I33/'3. データシート'!I$7</f>
        <v>0.14021673080818312</v>
      </c>
      <c r="J33" s="19">
        <f>'3. データシート'!J33/'3. データシート'!J$7</f>
        <v>0.19734785458579135</v>
      </c>
      <c r="K33" s="19">
        <f>'3. データシート'!K33/'3. データシート'!K$7</f>
        <v>0.19097805610712285</v>
      </c>
      <c r="L33" s="19">
        <f>'3. データシート'!L33/'3. データシート'!L$7</f>
        <v>0.20089763859845974</v>
      </c>
      <c r="M33" s="19">
        <f>'3. データシート'!M33/'3. データシート'!M$7</f>
        <v>0.19364614374463357</v>
      </c>
      <c r="N33" s="19">
        <f>'3. データシート'!N33/'3. データシート'!N$7</f>
        <v>0.35529341197640707</v>
      </c>
      <c r="O33" s="19">
        <f>'3. データシート'!O33/'3. データシート'!O$7</f>
        <v>0.3548811330298432</v>
      </c>
      <c r="P33" s="19">
        <f>'3. データシート'!P33/'3. データシート'!P$7</f>
        <v>0.37320208099561358</v>
      </c>
      <c r="Q33" s="19">
        <f>'3. データシート'!Q33/'3. データシート'!Q$7</f>
        <v>0.33940439348587081</v>
      </c>
      <c r="R33" s="19">
        <f>'3. データシート'!R33/'3. データシート'!R$7</f>
        <v>0.94392902408111534</v>
      </c>
      <c r="S33" s="19">
        <f>'3. データシート'!S33/'3. データシート'!S$7</f>
        <v>0.9185820819286955</v>
      </c>
      <c r="T33" s="19">
        <f>'3. データシート'!T33/'3. データシート'!T$7</f>
        <v>0.94281078888663561</v>
      </c>
      <c r="U33" s="24">
        <f>'3. データシート'!U33/'3. データシート'!U$7</f>
        <v>0.9382539358004498</v>
      </c>
      <c r="V33" s="252">
        <f>'3. データシート'!V33/'3. データシート'!V$7</f>
        <v>0.3697728186570165</v>
      </c>
      <c r="W33" s="253">
        <f>'3. データシート'!W33/'3. データシート'!W$7</f>
        <v>0.35701238075908259</v>
      </c>
      <c r="X33" s="254">
        <f>'3. データシート'!X33/'3. データシート'!X$7</f>
        <v>0.26736076516887514</v>
      </c>
      <c r="Y33" s="11">
        <f>'3. データシート'!Y33/'3. データシート'!Y$7</f>
        <v>0.24704527243589744</v>
      </c>
      <c r="Z33" s="252">
        <f>'3. データシート'!Z33/'3. データシート'!Z$7</f>
        <v>0.3717858223253</v>
      </c>
      <c r="AA33" s="253">
        <f>'3. データシート'!AA33/'3. データシート'!AA$7</f>
        <v>0.36007491015842485</v>
      </c>
      <c r="AB33" s="254">
        <f>'3. データシート'!AB33/'3. データシート'!AB$7</f>
        <v>0.27629942800298435</v>
      </c>
      <c r="AC33" s="11">
        <f>'3. データシート'!AC33/'3. データシート'!AC$7</f>
        <v>0.28334492005164363</v>
      </c>
      <c r="AD33" s="252">
        <f>'3. データシート'!AD33/'3. データシート'!AD$7</f>
        <v>7.2151211567882345E-2</v>
      </c>
      <c r="AE33" s="253">
        <f>'3. データシート'!AE33/'3. データシート'!AE$7</f>
        <v>7.1442523683953513E-2</v>
      </c>
      <c r="AF33" s="254">
        <f>'3. データシート'!AF33/'3. データシート'!AF$7</f>
        <v>7.3344468461387299E-2</v>
      </c>
      <c r="AG33" s="11">
        <f>'3. データシート'!AG33/'3. データシート'!AG$7</f>
        <v>7.0432832910898815E-2</v>
      </c>
      <c r="AH33" s="252">
        <f>'3. データシート'!AH33/'3. データシート'!AH$7</f>
        <v>7.0638004820699499E-2</v>
      </c>
      <c r="AI33" s="253">
        <f>'3. データシート'!AI33/'3. データシート'!AI$7</f>
        <v>6.9565217391304349E-2</v>
      </c>
      <c r="AJ33" s="254">
        <f>'3. データシート'!AJ33/'3. データシート'!AJ$7</f>
        <v>6.6178638105532081E-2</v>
      </c>
      <c r="AK33" s="11">
        <f>'3. データシート'!AK33/'3. データシート'!AK$7</f>
        <v>6.9982117829007776E-2</v>
      </c>
      <c r="AL33" s="252">
        <f>'3. データシート'!AL33/'3. データシート'!AL$7</f>
        <v>7.5706826913604572E-2</v>
      </c>
      <c r="AM33" s="253">
        <f>'3. データシート'!AM33/'3. データシート'!AM$7</f>
        <v>7.3613346992536216E-2</v>
      </c>
      <c r="AN33" s="254">
        <f>'3. データシート'!AN33/'3. データシート'!AN$7</f>
        <v>7.3065555501720045E-2</v>
      </c>
      <c r="AO33" s="11">
        <f>'3. データシート'!AO33/'3. データシート'!AO$7</f>
        <v>6.9494541432212759E-2</v>
      </c>
      <c r="AP33" s="252">
        <f>'3. データシート'!AP33/'3. データシート'!AP$7</f>
        <v>7.5020690326663753E-2</v>
      </c>
      <c r="AQ33" s="253">
        <f>'3. データシート'!AQ33/'3. データシート'!AQ$7</f>
        <v>7.1891255275296884E-2</v>
      </c>
      <c r="AR33" s="254">
        <f>'3. データシート'!AR33/'3. データシート'!AR$7</f>
        <v>7.1463367108339823E-2</v>
      </c>
      <c r="AS33" s="11">
        <f>'3. データシート'!AS33/'3. データシート'!AS$7</f>
        <v>7.2265814201298073E-2</v>
      </c>
      <c r="AT33" s="252">
        <f>'3. データシート'!AT33/'3. データシート'!AT$7</f>
        <v>6.8992551940415522E-2</v>
      </c>
      <c r="AU33" s="253">
        <f>'3. データシート'!AU33/'3. データシート'!AU$7</f>
        <v>7.921085080147966E-2</v>
      </c>
      <c r="AV33" s="254">
        <f>'3. データシート'!AV33/'3. データシート'!AV$7</f>
        <v>7.5009773260359652E-2</v>
      </c>
      <c r="AW33" s="11">
        <f>'3. データシート'!AW33/'3. データシート'!AW$7</f>
        <v>7.6541877238604589E-2</v>
      </c>
      <c r="AX33" s="252">
        <f>'3. データシート'!AX33/'3. データシート'!AX$7</f>
        <v>7.5040702550693172E-2</v>
      </c>
      <c r="AY33" s="253">
        <f>'3. データシート'!AY33/'3. データシート'!AY$7</f>
        <v>7.6272852368783173E-2</v>
      </c>
      <c r="AZ33" s="254">
        <f>'3. データシート'!AZ33/'3. データシート'!AZ$7</f>
        <v>7.1023427866831079E-2</v>
      </c>
      <c r="BA33" s="11">
        <f>'3. データシート'!BA33/'3. データシート'!BA$7</f>
        <v>7.8052167013785576E-2</v>
      </c>
      <c r="BB33" s="252">
        <f>'3. データシート'!BB33/'3. データシート'!BB$7</f>
        <v>7.1097372488408042E-2</v>
      </c>
      <c r="BC33" s="253">
        <f>'3. データシート'!BC33/'3. データシート'!BC$7</f>
        <v>7.3842489206490988E-2</v>
      </c>
      <c r="BD33" s="254">
        <f>'3. データシート'!BD33/'3. データシート'!BD$7</f>
        <v>6.8860784704242187E-2</v>
      </c>
      <c r="BE33" s="11">
        <f>'3. データシート'!BE33/'3. データシート'!BE$7</f>
        <v>7.8701645175633619E-2</v>
      </c>
      <c r="BF33" s="252">
        <f>'3. データシート'!BF33/'3. データシート'!BF$7</f>
        <v>7.5994389339745519E-2</v>
      </c>
      <c r="BG33" s="253">
        <f>'3. データシート'!BG33/'3. データシート'!BG$7</f>
        <v>7.0820394670940603E-2</v>
      </c>
      <c r="BH33" s="254">
        <f>'3. データシート'!BH33/'3. データシート'!BH$7</f>
        <v>0.36627994575862588</v>
      </c>
      <c r="BI33" s="11">
        <f>'3. データシート'!BI33/'3. データシート'!BI$7</f>
        <v>0.15701104220238996</v>
      </c>
    </row>
    <row r="34" spans="1:61" x14ac:dyDescent="0.15">
      <c r="A34" s="6">
        <v>54</v>
      </c>
      <c r="B34" s="17">
        <f>'3. データシート'!B34/'3. データシート'!B$7</f>
        <v>6.8790001511868162E-2</v>
      </c>
      <c r="C34" s="19">
        <f>'3. データシート'!C34/'3. データシート'!C$7</f>
        <v>5.8406721328069643E-2</v>
      </c>
      <c r="D34" s="18">
        <f>'3. データシート'!D34/'3. データシート'!D$7</f>
        <v>6.6588666191881168E-2</v>
      </c>
      <c r="E34" s="11">
        <f>'3. データシート'!E34/'3. データシート'!E$7</f>
        <v>6.0890886800163468E-2</v>
      </c>
      <c r="F34" s="23">
        <f>'3. データシート'!F34/'3. データシート'!F$7</f>
        <v>0.11817906224737268</v>
      </c>
      <c r="G34" s="19">
        <f>'3. データシート'!G34/'3. データシート'!G$7</f>
        <v>0.1229247615683504</v>
      </c>
      <c r="H34" s="19">
        <f>'3. データシート'!H34/'3. データシート'!H$7</f>
        <v>0.12238382405108195</v>
      </c>
      <c r="I34" s="19">
        <f>'3. データシート'!I34/'3. データシート'!I$7</f>
        <v>0.12284788332995747</v>
      </c>
      <c r="J34" s="19">
        <f>'3. データシート'!J34/'3. データシート'!J$7</f>
        <v>0.17143145262945594</v>
      </c>
      <c r="K34" s="19">
        <f>'3. データシート'!K34/'3. データシート'!K$7</f>
        <v>0.16587750114556285</v>
      </c>
      <c r="L34" s="19">
        <f>'3. データシート'!L34/'3. データシート'!L$7</f>
        <v>0.17570255520987402</v>
      </c>
      <c r="M34" s="19">
        <f>'3. データシート'!M34/'3. データシート'!M$7</f>
        <v>0.16904894186575078</v>
      </c>
      <c r="N34" s="19">
        <f>'3. データシート'!N34/'3. データシート'!N$7</f>
        <v>0.30740777766669997</v>
      </c>
      <c r="O34" s="19">
        <f>'3. データシート'!O34/'3. データシート'!O$7</f>
        <v>0.30612038442083966</v>
      </c>
      <c r="P34" s="19">
        <f>'3. データシート'!P34/'3. データシート'!P$7</f>
        <v>0.32576762215648269</v>
      </c>
      <c r="Q34" s="19">
        <f>'3. データシート'!Q34/'3. データシート'!Q$7</f>
        <v>0.29354167723606106</v>
      </c>
      <c r="R34" s="19">
        <f>'3. データシート'!R34/'3. データシート'!R$7</f>
        <v>0.89495564005069705</v>
      </c>
      <c r="S34" s="19">
        <f>'3. データシート'!S34/'3. データシート'!S$7</f>
        <v>0.85167024210848907</v>
      </c>
      <c r="T34" s="19">
        <f>'3. データシート'!T34/'3. データシート'!T$7</f>
        <v>0.90732103021699451</v>
      </c>
      <c r="U34" s="24">
        <f>'3. データシート'!U34/'3. データシート'!U$7</f>
        <v>0.88422612962584335</v>
      </c>
      <c r="V34" s="252">
        <f>'3. データシート'!V34/'3. データシート'!V$7</f>
        <v>0.3504724567752312</v>
      </c>
      <c r="W34" s="253">
        <f>'3. データシート'!W34/'3. データシート'!W$7</f>
        <v>0.33717272173736551</v>
      </c>
      <c r="X34" s="254">
        <f>'3. データシート'!X34/'3. データシート'!X$7</f>
        <v>0.24703596692238716</v>
      </c>
      <c r="Y34" s="11">
        <f>'3. データシート'!Y34/'3. データシート'!Y$7</f>
        <v>0.2269130608974359</v>
      </c>
      <c r="Z34" s="252">
        <f>'3. データシート'!Z34/'3. データシート'!Z$7</f>
        <v>0.35197136230714932</v>
      </c>
      <c r="AA34" s="253">
        <f>'3. データシート'!AA34/'3. データシート'!AA$7</f>
        <v>0.33957584653540518</v>
      </c>
      <c r="AB34" s="254">
        <f>'3. データシート'!AB34/'3. データシート'!AB$7</f>
        <v>0.25630440189007708</v>
      </c>
      <c r="AC34" s="11">
        <f>'3. データシート'!AC34/'3. データシート'!AC$7</f>
        <v>0.26238951236468366</v>
      </c>
      <c r="AD34" s="252">
        <f>'3. データシート'!AD34/'3. データシート'!AD$7</f>
        <v>6.5143364753491584E-2</v>
      </c>
      <c r="AE34" s="253">
        <f>'3. データシート'!AE34/'3. データシート'!AE$7</f>
        <v>6.4459419865221218E-2</v>
      </c>
      <c r="AF34" s="254">
        <f>'3. データシート'!AF34/'3. データシート'!AF$7</f>
        <v>6.6073884849675774E-2</v>
      </c>
      <c r="AG34" s="11">
        <f>'3. データシート'!AG34/'3. データシート'!AG$7</f>
        <v>6.3267693507506342E-2</v>
      </c>
      <c r="AH34" s="252">
        <f>'3. データシート'!AH34/'3. データシート'!AH$7</f>
        <v>6.3898863692262289E-2</v>
      </c>
      <c r="AI34" s="253">
        <f>'3. データシート'!AI34/'3. データシート'!AI$7</f>
        <v>6.2895256916996045E-2</v>
      </c>
      <c r="AJ34" s="254">
        <f>'3. データシート'!AJ34/'3. データシート'!AJ$7</f>
        <v>6.0282991058268648E-2</v>
      </c>
      <c r="AK34" s="11">
        <f>'3. データシート'!AK34/'3. データシート'!AK$7</f>
        <v>6.2925909815861963E-2</v>
      </c>
      <c r="AL34" s="252">
        <f>'3. データシート'!AL34/'3. データシート'!AL$7</f>
        <v>6.7678061274751261E-2</v>
      </c>
      <c r="AM34" s="253">
        <f>'3. データシート'!AM34/'3. データシート'!AM$7</f>
        <v>6.6247134006536909E-2</v>
      </c>
      <c r="AN34" s="254">
        <f>'3. データシート'!AN34/'3. データシート'!AN$7</f>
        <v>6.5603953679926358E-2</v>
      </c>
      <c r="AO34" s="11">
        <f>'3. データシート'!AO34/'3. データシート'!AO$7</f>
        <v>6.2761506276150625E-2</v>
      </c>
      <c r="AP34" s="252">
        <f>'3. データシート'!AP34/'3. データシート'!AP$7</f>
        <v>6.7620855849277059E-2</v>
      </c>
      <c r="AQ34" s="253">
        <f>'3. データシート'!AQ34/'3. データシート'!AQ$7</f>
        <v>6.4972028658357051E-2</v>
      </c>
      <c r="AR34" s="254">
        <f>'3. データシート'!AR34/'3. データシート'!AR$7</f>
        <v>6.4302416212003125E-2</v>
      </c>
      <c r="AS34" s="11">
        <f>'3. データシート'!AS34/'3. データシート'!AS$7</f>
        <v>6.5291097549162069E-2</v>
      </c>
      <c r="AT34" s="252">
        <f>'3. データシート'!AT34/'3. データシート'!AT$7</f>
        <v>6.2279498235985886E-2</v>
      </c>
      <c r="AU34" s="253">
        <f>'3. データシート'!AU34/'3. データシート'!AU$7</f>
        <v>7.1319358816276199E-2</v>
      </c>
      <c r="AV34" s="254">
        <f>'3. データシート'!AV34/'3. データシート'!AV$7</f>
        <v>6.7288897576231424E-2</v>
      </c>
      <c r="AW34" s="11">
        <f>'3. データシート'!AW34/'3. データシート'!AW$7</f>
        <v>6.8887689514744124E-2</v>
      </c>
      <c r="AX34" s="252">
        <f>'3. データシート'!AX34/'3. データシート'!AX$7</f>
        <v>6.7492229513049479E-2</v>
      </c>
      <c r="AY34" s="253">
        <f>'3. データシート'!AY34/'3. データシート'!AY$7</f>
        <v>6.8802830745036361E-2</v>
      </c>
      <c r="AZ34" s="254">
        <f>'3. データシート'!AZ34/'3. データシート'!AZ$7</f>
        <v>6.4019728729963005E-2</v>
      </c>
      <c r="BA34" s="11">
        <f>'3. データシート'!BA34/'3. データシート'!BA$7</f>
        <v>7.0316374095011402E-2</v>
      </c>
      <c r="BB34" s="252">
        <f>'3. データシート'!BB34/'3. データシート'!BB$7</f>
        <v>6.4067407887520564E-2</v>
      </c>
      <c r="BC34" s="253">
        <f>'3. データシート'!BC34/'3. データシート'!BC$7</f>
        <v>6.6845317850230762E-2</v>
      </c>
      <c r="BD34" s="254">
        <f>'3. データシート'!BD34/'3. データシート'!BD$7</f>
        <v>6.2288388767177856E-2</v>
      </c>
      <c r="BE34" s="11">
        <f>'3. データシート'!BE34/'3. データシート'!BE$7</f>
        <v>7.089570673385702E-2</v>
      </c>
      <c r="BF34" s="252">
        <f>'3. データシート'!BF34/'3. データシート'!BF$7</f>
        <v>6.8179541128143478E-2</v>
      </c>
      <c r="BG34" s="253">
        <f>'3. データシート'!BG34/'3. データシート'!BG$7</f>
        <v>6.3908644695983174E-2</v>
      </c>
      <c r="BH34" s="254">
        <f>'3. データシート'!BH34/'3. データシート'!BH$7</f>
        <v>0.31871829641906485</v>
      </c>
      <c r="BI34" s="11">
        <f>'3. データシート'!BI34/'3. データシート'!BI$7</f>
        <v>0.1355316896082287</v>
      </c>
    </row>
    <row r="35" spans="1:61" x14ac:dyDescent="0.15">
      <c r="A35" s="6">
        <v>56</v>
      </c>
      <c r="B35" s="17">
        <f>'3. データシート'!B35/'3. データシート'!B$7</f>
        <v>6.3196089301012948E-2</v>
      </c>
      <c r="C35" s="19">
        <f>'3. データシート'!C35/'3. データシート'!C$7</f>
        <v>5.4408340925194858E-2</v>
      </c>
      <c r="D35" s="18">
        <f>'3. データシート'!D35/'3. データシート'!D$7</f>
        <v>6.150167870587038E-2</v>
      </c>
      <c r="E35" s="11">
        <f>'3. データシート'!E35/'3. データシート'!E$7</f>
        <v>5.6344503473641193E-2</v>
      </c>
      <c r="F35" s="23">
        <f>'3. データシート'!F35/'3. データシート'!F$7</f>
        <v>0.10423403395311237</v>
      </c>
      <c r="G35" s="19">
        <f>'3. データシート'!G35/'3. データシート'!G$7</f>
        <v>0.10854317000555079</v>
      </c>
      <c r="H35" s="19">
        <f>'3. データシート'!H35/'3. データシート'!H$7</f>
        <v>0.10834642477068869</v>
      </c>
      <c r="I35" s="19">
        <f>'3. データシート'!I35/'3. データシート'!I$7</f>
        <v>0.108973060563095</v>
      </c>
      <c r="J35" s="19">
        <f>'3. データシート'!J35/'3. データシート'!J$7</f>
        <v>0.14980083698885696</v>
      </c>
      <c r="K35" s="19">
        <f>'3. データシート'!K35/'3. データシート'!K$7</f>
        <v>0.14469731683722825</v>
      </c>
      <c r="L35" s="19">
        <f>'3. データシート'!L35/'3. データシート'!L$7</f>
        <v>0.15428163411026674</v>
      </c>
      <c r="M35" s="19">
        <f>'3. データシート'!M35/'3. データシート'!M$7</f>
        <v>0.14748219607050861</v>
      </c>
      <c r="N35" s="19">
        <f>'3. データシート'!N35/'3. データシート'!N$7</f>
        <v>0.26562031390582824</v>
      </c>
      <c r="O35" s="19">
        <f>'3. データシート'!O35/'3. データシート'!O$7</f>
        <v>0.26484572584724331</v>
      </c>
      <c r="P35" s="19">
        <f>'3. データシート'!P35/'3. データシート'!P$7</f>
        <v>0.28373967152912372</v>
      </c>
      <c r="Q35" s="19">
        <f>'3. データシート'!Q35/'3. データシート'!Q$7</f>
        <v>0.25290446958551061</v>
      </c>
      <c r="R35" s="19">
        <f>'3. データシート'!R35/'3. データシート'!R$7</f>
        <v>0.81982256020278832</v>
      </c>
      <c r="S35" s="19">
        <f>'3. データシート'!S35/'3. データシート'!S$7</f>
        <v>0.76407191745837166</v>
      </c>
      <c r="T35" s="19">
        <f>'3. データシート'!T35/'3. データシート'!T$7</f>
        <v>0.84359156357736764</v>
      </c>
      <c r="U35" s="24">
        <f>'3. データシート'!U35/'3. データシート'!U$7</f>
        <v>0.80709466366796156</v>
      </c>
      <c r="V35" s="252">
        <f>'3. データシート'!V35/'3. データシート'!V$7</f>
        <v>0.33162444712505024</v>
      </c>
      <c r="W35" s="253">
        <f>'3. データシート'!W35/'3. データシート'!W$7</f>
        <v>0.31860158311345649</v>
      </c>
      <c r="X35" s="254">
        <f>'3. データシート'!X35/'3. データシート'!X$7</f>
        <v>0.22850453322705988</v>
      </c>
      <c r="Y35" s="11">
        <f>'3. データシート'!Y35/'3. データシート'!Y$7</f>
        <v>0.20893429487179488</v>
      </c>
      <c r="Z35" s="252">
        <f>'3. データシート'!Z35/'3. データシート'!Z$7</f>
        <v>0.33215690228899869</v>
      </c>
      <c r="AA35" s="253">
        <f>'3. データシート'!AA35/'3. データシート'!AA$7</f>
        <v>0.3211013817887331</v>
      </c>
      <c r="AB35" s="254">
        <f>'3. データシート'!AB35/'3. データシート'!AB$7</f>
        <v>0.23819945287241981</v>
      </c>
      <c r="AC35" s="11">
        <f>'3. データシート'!AC35/'3. データシート'!AC$7</f>
        <v>0.24391697288707914</v>
      </c>
      <c r="AD35" s="252">
        <f>'3. データシート'!AD35/'3. データシート'!AD$7</f>
        <v>5.936929378670483E-2</v>
      </c>
      <c r="AE35" s="253">
        <f>'3. データシート'!AE35/'3. データシート'!AE$7</f>
        <v>5.8843637073933003E-2</v>
      </c>
      <c r="AF35" s="254">
        <f>'3. データシート'!AF35/'3. データシート'!AF$7</f>
        <v>6.0620947140892119E-2</v>
      </c>
      <c r="AG35" s="11">
        <f>'3. データシート'!AG35/'3. データシート'!AG$7</f>
        <v>5.7954767011113274E-2</v>
      </c>
      <c r="AH35" s="252">
        <f>'3. データシート'!AH35/'3. データシート'!AH$7</f>
        <v>5.8487874465049931E-2</v>
      </c>
      <c r="AI35" s="253">
        <f>'3. データシート'!AI35/'3. データシート'!AI$7</f>
        <v>5.7608695652173914E-2</v>
      </c>
      <c r="AJ35" s="254">
        <f>'3. データシート'!AJ35/'3. データシート'!AJ$7</f>
        <v>5.5566473420457896E-2</v>
      </c>
      <c r="AK35" s="11">
        <f>'3. データシート'!AK35/'3. データシート'!AK$7</f>
        <v>5.7851239669421489E-2</v>
      </c>
      <c r="AL35" s="252">
        <f>'3. データシート'!AL35/'3. データシート'!AL$7</f>
        <v>6.1619544872426359E-2</v>
      </c>
      <c r="AM35" s="253">
        <f>'3. データシート'!AM35/'3. データシート'!AM$7</f>
        <v>6.0637104248987758E-2</v>
      </c>
      <c r="AN35" s="254">
        <f>'3. データシート'!AN35/'3. データシート'!AN$7</f>
        <v>5.9789718494113089E-2</v>
      </c>
      <c r="AO35" s="11">
        <f>'3. データシート'!AO35/'3. データシート'!AO$7</f>
        <v>5.7567450584331263E-2</v>
      </c>
      <c r="AP35" s="252">
        <f>'3. データシート'!AP35/'3. データシート'!AP$7</f>
        <v>6.1389416289372473E-2</v>
      </c>
      <c r="AQ35" s="253">
        <f>'3. データシート'!AQ35/'3. データシート'!AQ$7</f>
        <v>5.9377760329767396E-2</v>
      </c>
      <c r="AR35" s="254">
        <f>'3. データシート'!AR35/'3. データシート'!AR$7</f>
        <v>5.8456742010911923E-2</v>
      </c>
      <c r="AS35" s="11">
        <f>'3. データシート'!AS35/'3. データシート'!AS$7</f>
        <v>5.9769446866221057E-2</v>
      </c>
      <c r="AT35" s="252">
        <f>'3. データシート'!AT35/'3. データシート'!AT$7</f>
        <v>5.7085456683653467E-2</v>
      </c>
      <c r="AU35" s="253">
        <f>'3. データシート'!AU35/'3. データシート'!AU$7</f>
        <v>6.480887792848336E-2</v>
      </c>
      <c r="AV35" s="254">
        <f>'3. データシート'!AV35/'3. データシート'!AV$7</f>
        <v>6.0838545738858482E-2</v>
      </c>
      <c r="AW35" s="11">
        <f>'3. データシート'!AW35/'3. データシート'!AW$7</f>
        <v>6.2509199744860411E-2</v>
      </c>
      <c r="AX35" s="252">
        <f>'3. データシート'!AX35/'3. データシート'!AX$7</f>
        <v>6.1522522078050222E-2</v>
      </c>
      <c r="AY35" s="253">
        <f>'3. データシート'!AY35/'3. データシート'!AY$7</f>
        <v>6.2708865736190292E-2</v>
      </c>
      <c r="AZ35" s="254">
        <f>'3. データシート'!AZ35/'3. データシート'!AZ$7</f>
        <v>5.8643649815043157E-2</v>
      </c>
      <c r="BA35" s="11">
        <f>'3. データシート'!BA35/'3. データシート'!BA$7</f>
        <v>6.4415352573638798E-2</v>
      </c>
      <c r="BB35" s="252">
        <f>'3. データシート'!BB35/'3. データシート'!BB$7</f>
        <v>5.9081617390437255E-2</v>
      </c>
      <c r="BC35" s="253">
        <f>'3. データシート'!BC35/'3. データシート'!BC$7</f>
        <v>6.1039154384397797E-2</v>
      </c>
      <c r="BD35" s="254">
        <f>'3. データシート'!BD35/'3. データシート'!BD$7</f>
        <v>5.7359091814379606E-2</v>
      </c>
      <c r="BE35" s="11">
        <f>'3. データシート'!BE35/'3. データシート'!BE$7</f>
        <v>6.452250382886221E-2</v>
      </c>
      <c r="BF35" s="252">
        <f>'3. データシート'!BF35/'3. データシート'!BF$7</f>
        <v>6.2468690511972749E-2</v>
      </c>
      <c r="BG35" s="253">
        <f>'3. データシート'!BG35/'3. データシート'!BG$7</f>
        <v>5.8649704497645998E-2</v>
      </c>
      <c r="BH35" s="254">
        <f>'3. データシート'!BH35/'3. データシート'!BH$7</f>
        <v>0.27537542062176684</v>
      </c>
      <c r="BI35" s="11">
        <f>'3. データシート'!BI35/'3. データシート'!BI$7</f>
        <v>0.11727928200473958</v>
      </c>
    </row>
    <row r="36" spans="1:61" x14ac:dyDescent="0.15">
      <c r="A36" s="6">
        <v>58</v>
      </c>
      <c r="B36" s="17">
        <f>'3. データシート'!B36/'3. データシート'!B$7</f>
        <v>5.8509297989215343E-2</v>
      </c>
      <c r="C36" s="19">
        <f>'3. データシート'!C36/'3. データシート'!C$7</f>
        <v>5.1270371495090596E-2</v>
      </c>
      <c r="D36" s="18">
        <f>'3. データシート'!D36/'3. データシート'!D$7</f>
        <v>5.7177739342761214E-2</v>
      </c>
      <c r="E36" s="11">
        <f>'3. データシート'!E36/'3. データシート'!E$7</f>
        <v>5.2973028197793218E-2</v>
      </c>
      <c r="F36" s="23">
        <f>'3. データシート'!F36/'3. データシート'!F$7</f>
        <v>9.2613177041228775E-2</v>
      </c>
      <c r="G36" s="19">
        <f>'3. データシート'!G36/'3. データシート'!G$7</f>
        <v>9.6079123984457795E-2</v>
      </c>
      <c r="H36" s="19">
        <f>'3. データシート'!H36/'3. データシート'!H$7</f>
        <v>9.6386763289920435E-2</v>
      </c>
      <c r="I36" s="19">
        <f>'3. データシート'!I36/'3. データシート'!I$7</f>
        <v>9.6465464857200728E-2</v>
      </c>
      <c r="J36" s="19">
        <f>'3. データシート'!J36/'3. データシート'!J$7</f>
        <v>0.13139716633893006</v>
      </c>
      <c r="K36" s="19">
        <f>'3. データシート'!K36/'3. データシート'!K$7</f>
        <v>0.12687745023165828</v>
      </c>
      <c r="L36" s="19">
        <f>'3. データシート'!L36/'3. データシート'!L$7</f>
        <v>0.13530881827918601</v>
      </c>
      <c r="M36" s="19">
        <f>'3. データシート'!M36/'3. データシート'!M$7</f>
        <v>0.12980453558260518</v>
      </c>
      <c r="N36" s="19">
        <f>'3. データシート'!N36/'3. データシート'!N$7</f>
        <v>0.2289813056083175</v>
      </c>
      <c r="O36" s="19">
        <f>'3. データシート'!O36/'3. データシート'!O$7</f>
        <v>0.22883156297420335</v>
      </c>
      <c r="P36" s="19">
        <f>'3. データシート'!P36/'3. データシート'!P$7</f>
        <v>0.24630215240232581</v>
      </c>
      <c r="Q36" s="19">
        <f>'3. データシート'!Q36/'3. データシート'!Q$7</f>
        <v>0.21815230074577646</v>
      </c>
      <c r="R36" s="19">
        <f>'3. データシート'!R36/'3. データシート'!R$7</f>
        <v>0.73155893536121674</v>
      </c>
      <c r="S36" s="19">
        <f>'3. データシート'!S36/'3. データシート'!S$7</f>
        <v>0.67059965267136579</v>
      </c>
      <c r="T36" s="19">
        <f>'3. データシート'!T36/'3. データシート'!T$7</f>
        <v>0.76444940174406817</v>
      </c>
      <c r="U36" s="24">
        <f>'3. データシート'!U36/'3. データシート'!U$7</f>
        <v>0.71667348190554081</v>
      </c>
      <c r="V36" s="252">
        <f>'3. データシート'!V36/'3. データシート'!V$7</f>
        <v>0.31408323281061518</v>
      </c>
      <c r="W36" s="253">
        <f>'3. データシート'!W36/'3. データシート'!W$7</f>
        <v>0.30043637101684595</v>
      </c>
      <c r="X36" s="254">
        <f>'3. データシート'!X36/'3. データシート'!X$7</f>
        <v>0.21191591112882335</v>
      </c>
      <c r="Y36" s="11">
        <f>'3. データシート'!Y36/'3. データシート'!Y$7</f>
        <v>0.19180689102564102</v>
      </c>
      <c r="Z36" s="252">
        <f>'3. データシート'!Z36/'3. データシート'!Z$7</f>
        <v>0.31395583341736411</v>
      </c>
      <c r="AA36" s="253">
        <f>'3. データシート'!AA36/'3. データシート'!AA$7</f>
        <v>0.30136154274434379</v>
      </c>
      <c r="AB36" s="254">
        <f>'3. データシート'!AB36/'3. データシート'!AB$7</f>
        <v>0.22039293708032828</v>
      </c>
      <c r="AC36" s="11">
        <f>'3. データシート'!AC36/'3. データシート'!AC$7</f>
        <v>0.22683483960671366</v>
      </c>
      <c r="AD36" s="252">
        <f>'3. データシート'!AD36/'3. データシート'!AD$7</f>
        <v>5.5026402803138724E-2</v>
      </c>
      <c r="AE36" s="253">
        <f>'3. データシート'!AE36/'3. データシート'!AE$7</f>
        <v>5.4741673991600744E-2</v>
      </c>
      <c r="AF36" s="254">
        <f>'3. データシート'!AF36/'3. データシート'!AF$7</f>
        <v>5.5806641776380429E-2</v>
      </c>
      <c r="AG36" s="11">
        <f>'3. データシート'!AG36/'3. データシート'!AG$7</f>
        <v>5.3811659192825115E-2</v>
      </c>
      <c r="AH36" s="252">
        <f>'3. データシート'!AH36/'3. データシート'!AH$7</f>
        <v>5.4208273894436519E-2</v>
      </c>
      <c r="AI36" s="253">
        <f>'3. データシート'!AI36/'3. データシート'!AI$7</f>
        <v>5.3606719367588936E-2</v>
      </c>
      <c r="AJ36" s="254">
        <f>'3. データシート'!AJ36/'3. データシート'!AJ$7</f>
        <v>5.1783433231797189E-2</v>
      </c>
      <c r="AK36" s="11">
        <f>'3. データシート'!AK36/'3. データシート'!AK$7</f>
        <v>5.3163211057947898E-2</v>
      </c>
      <c r="AL36" s="252">
        <f>'3. データシート'!AL36/'3. データシート'!AL$7</f>
        <v>5.6841690473844943E-2</v>
      </c>
      <c r="AM36" s="253">
        <f>'3. データシート'!AM36/'3. データシート'!AM$7</f>
        <v>5.5856383238206742E-2</v>
      </c>
      <c r="AN36" s="254">
        <f>'3. データシート'!AN36/'3. データシート'!AN$7</f>
        <v>5.5041426425698918E-2</v>
      </c>
      <c r="AO36" s="11">
        <f>'3. データシート'!AO36/'3. データシート'!AO$7</f>
        <v>5.3287163949406052E-2</v>
      </c>
      <c r="AP36" s="252">
        <f>'3. データシート'!AP36/'3. データシート'!AP$7</f>
        <v>5.6375054768511755E-2</v>
      </c>
      <c r="AQ36" s="253">
        <f>'3. データシート'!AQ36/'3. データシート'!AQ$7</f>
        <v>5.515752281872608E-2</v>
      </c>
      <c r="AR36" s="254">
        <f>'3. データシート'!AR36/'3. データシート'!AR$7</f>
        <v>5.4413484021823853E-2</v>
      </c>
      <c r="AS36" s="11">
        <f>'3. データシート'!AS36/'3. データシート'!AS$7</f>
        <v>5.4974329167877554E-2</v>
      </c>
      <c r="AT36" s="252">
        <f>'3. データシート'!AT36/'3. データシート'!AT$7</f>
        <v>5.3410427283418264E-2</v>
      </c>
      <c r="AU36" s="253">
        <f>'3. データシート'!AU36/'3. データシート'!AU$7</f>
        <v>5.9482120838471021E-2</v>
      </c>
      <c r="AV36" s="254">
        <f>'3. データシート'!AV36/'3. データシート'!AV$7</f>
        <v>5.644057857701329E-2</v>
      </c>
      <c r="AW36" s="11">
        <f>'3. データシート'!AW36/'3. データシート'!AW$7</f>
        <v>5.7995191600019626E-2</v>
      </c>
      <c r="AX36" s="252">
        <f>'3. データシート'!AX36/'3. データシート'!AX$7</f>
        <v>5.639153386945582E-2</v>
      </c>
      <c r="AY36" s="253">
        <f>'3. データシート'!AY36/'3. データシート'!AY$7</f>
        <v>5.8040102221348533E-2</v>
      </c>
      <c r="AZ36" s="254">
        <f>'3. データシート'!AZ36/'3. データシート'!AZ$7</f>
        <v>5.4254007398273733E-2</v>
      </c>
      <c r="BA36" s="11">
        <f>'3. データシート'!BA36/'3. データシート'!BA$7</f>
        <v>5.945651095903997E-2</v>
      </c>
      <c r="BB36" s="252">
        <f>'3. データシート'!BB36/'3. データシート'!BB$7</f>
        <v>5.4893553372887274E-2</v>
      </c>
      <c r="BC36" s="253">
        <f>'3. データシート'!BC36/'3. データシート'!BC$7</f>
        <v>5.6622500124063321E-2</v>
      </c>
      <c r="BD36" s="254">
        <f>'3. データシート'!BD36/'3. データシート'!BD$7</f>
        <v>5.3226448914558855E-2</v>
      </c>
      <c r="BE36" s="11">
        <f>'3. データシート'!BE36/'3. データシート'!BE$7</f>
        <v>5.963144113433131E-2</v>
      </c>
      <c r="BF36" s="252">
        <f>'3. データシート'!BF36/'3. データシート'!BF$7</f>
        <v>5.7358982065925261E-2</v>
      </c>
      <c r="BG36" s="253">
        <f>'3. データシート'!BG36/'3. データシート'!BG$7</f>
        <v>5.4743063207452668E-2</v>
      </c>
      <c r="BH36" s="254">
        <f>'3. データシート'!BH36/'3. データシート'!BH$7</f>
        <v>0.23745668223594998</v>
      </c>
      <c r="BI36" s="11">
        <f>'3. データシート'!BI36/'3. データシート'!BI$7</f>
        <v>0.10245550345383957</v>
      </c>
    </row>
    <row r="37" spans="1:61" x14ac:dyDescent="0.15">
      <c r="A37" s="6">
        <v>60</v>
      </c>
      <c r="B37" s="17">
        <f>'3. データシート'!B37/'3. データシート'!B$7</f>
        <v>5.4679231970972131E-2</v>
      </c>
      <c r="C37" s="19">
        <f>'3. データシート'!C37/'3. データシート'!C$7</f>
        <v>4.8739750986941999E-2</v>
      </c>
      <c r="D37" s="18">
        <f>'3. データシート'!D37/'3. データシート'!D$7</f>
        <v>5.3616848102553669E-2</v>
      </c>
      <c r="E37" s="11">
        <f>'3. データシート'!E37/'3. データシート'!E$7</f>
        <v>5.0265631385369838E-2</v>
      </c>
      <c r="F37" s="23">
        <f>'3. データシート'!F37/'3. データシート'!F$7</f>
        <v>8.2811236863379142E-2</v>
      </c>
      <c r="G37" s="19">
        <f>'3. データシート'!G37/'3. データシート'!G$7</f>
        <v>8.6037240752888933E-2</v>
      </c>
      <c r="H37" s="19">
        <f>'3. データシート'!H37/'3. データシート'!H$7</f>
        <v>8.6352810013682668E-2</v>
      </c>
      <c r="I37" s="19">
        <f>'3. データシート'!I37/'3. データシート'!I$7</f>
        <v>8.6894875430423332E-2</v>
      </c>
      <c r="J37" s="19">
        <f>'3. データシート'!J37/'3. データシート'!J$7</f>
        <v>0.115161599354611</v>
      </c>
      <c r="K37" s="19">
        <f>'3. データシート'!K37/'3. データシート'!K$7</f>
        <v>0.1114505371416934</v>
      </c>
      <c r="L37" s="19">
        <f>'3. データシート'!L37/'3. データシート'!L$7</f>
        <v>0.11970214719232927</v>
      </c>
      <c r="M37" s="19">
        <f>'3. データシート'!M37/'3. データシート'!M$7</f>
        <v>0.11424819435325016</v>
      </c>
      <c r="N37" s="19">
        <f>'3. データシート'!N37/'3. データシート'!N$7</f>
        <v>0.1974407677696691</v>
      </c>
      <c r="O37" s="19">
        <f>'3. データシート'!O37/'3. データシート'!O$7</f>
        <v>0.19711684370257967</v>
      </c>
      <c r="P37" s="19">
        <f>'3. データシート'!P37/'3. データシート'!P$7</f>
        <v>0.21350606957053964</v>
      </c>
      <c r="Q37" s="19">
        <f>'3. データシート'!Q37/'3. データシート'!Q$7</f>
        <v>0.1880168433869413</v>
      </c>
      <c r="R37" s="19">
        <f>'3. データシート'!R37/'3. データシート'!R$7</f>
        <v>0.63959442332065908</v>
      </c>
      <c r="S37" s="19">
        <f>'3. データシート'!S37/'3. データシート'!S$7</f>
        <v>0.5770252324037185</v>
      </c>
      <c r="T37" s="19">
        <f>'3. データシート'!T37/'3. データシート'!T$7</f>
        <v>0.67886838369499092</v>
      </c>
      <c r="U37" s="24">
        <f>'3. データシート'!U37/'3. データシート'!U$7</f>
        <v>0.62497444285422199</v>
      </c>
      <c r="V37" s="252">
        <f>'3. データシート'!V37/'3. データシート'!V$7</f>
        <v>0.29699437072778451</v>
      </c>
      <c r="W37" s="253">
        <f>'3. データシート'!W37/'3. データシート'!W$7</f>
        <v>0.28277856707935861</v>
      </c>
      <c r="X37" s="254">
        <f>'3. データシート'!X37/'3. データシート'!X$7</f>
        <v>0.19582544585035369</v>
      </c>
      <c r="Y37" s="11">
        <f>'3. データシート'!Y37/'3. データシート'!Y$7</f>
        <v>0.1761318108974359</v>
      </c>
      <c r="Z37" s="252">
        <f>'3. データシート'!Z37/'3. データシート'!Z$7</f>
        <v>0.29676313401230209</v>
      </c>
      <c r="AA37" s="253">
        <f>'3. データシート'!AA37/'3. データシート'!AA$7</f>
        <v>0.28587336134028446</v>
      </c>
      <c r="AB37" s="254">
        <f>'3. データシート'!AB37/'3. データシート'!AB$7</f>
        <v>0.20452623725441432</v>
      </c>
      <c r="AC37" s="11">
        <f>'3. データシート'!AC37/'3. データシート'!AC$7</f>
        <v>0.20970304896216108</v>
      </c>
      <c r="AD37" s="252">
        <f>'3. データシート'!AD37/'3. データシート'!AD$7</f>
        <v>5.1325075260326702E-2</v>
      </c>
      <c r="AE37" s="253">
        <f>'3. データシート'!AE37/'3. データシート'!AE$7</f>
        <v>5.0981541166129504E-2</v>
      </c>
      <c r="AF37" s="254">
        <f>'3. データシート'!AF37/'3. データシート'!AF$7</f>
        <v>5.2564354490076633E-2</v>
      </c>
      <c r="AG37" s="11">
        <f>'3. データシート'!AG37/'3. データシート'!AG$7</f>
        <v>5.0545915383115619E-2</v>
      </c>
      <c r="AH37" s="252">
        <f>'3. データシート'!AH37/'3. データシート'!AH$7</f>
        <v>5.101087116926558E-2</v>
      </c>
      <c r="AI37" s="253">
        <f>'3. データシート'!AI37/'3. データシート'!AI$7</f>
        <v>5.0345849802371542E-2</v>
      </c>
      <c r="AJ37" s="254">
        <f>'3. データシート'!AJ37/'3. データシート'!AJ$7</f>
        <v>4.898300088434706E-2</v>
      </c>
      <c r="AK37" s="11">
        <f>'3. データシート'!AK37/'3. データシート'!AK$7</f>
        <v>5.0070078778212748E-2</v>
      </c>
      <c r="AL37" s="252">
        <f>'3. データシート'!AL37/'3. データシート'!AL$7</f>
        <v>5.3147473155354154E-2</v>
      </c>
      <c r="AM37" s="253">
        <f>'3. データシート'!AM37/'3. データシート'!AM$7</f>
        <v>5.2148885311478606E-2</v>
      </c>
      <c r="AN37" s="254">
        <f>'3. データシート'!AN37/'3. データシート'!AN$7</f>
        <v>5.1165269635156739E-2</v>
      </c>
      <c r="AO37" s="11">
        <f>'3. データシート'!AO37/'3. データシート'!AO$7</f>
        <v>4.9968739479632568E-2</v>
      </c>
      <c r="AP37" s="252">
        <f>'3. データシート'!AP37/'3. データシート'!AP$7</f>
        <v>5.2577771286694906E-2</v>
      </c>
      <c r="AQ37" s="253">
        <f>'3. データシート'!AQ37/'3. データシート'!AQ$7</f>
        <v>5.167337324565708E-2</v>
      </c>
      <c r="AR37" s="254">
        <f>'3. データシート'!AR37/'3. データシート'!AR$7</f>
        <v>5.0759937646141853E-2</v>
      </c>
      <c r="AS37" s="11">
        <f>'3. データシート'!AS37/'3. データシート'!AS$7</f>
        <v>5.153540637411605E-2</v>
      </c>
      <c r="AT37" s="252">
        <f>'3. データシート'!AT37/'3. データシート'!AT$7</f>
        <v>5.0323402587220699E-2</v>
      </c>
      <c r="AU37" s="253">
        <f>'3. データシート'!AU37/'3. データシート'!AU$7</f>
        <v>5.4944512946979038E-2</v>
      </c>
      <c r="AV37" s="254">
        <f>'3. データシート'!AV37/'3. データシート'!AV$7</f>
        <v>5.2433541829554342E-2</v>
      </c>
      <c r="AW37" s="11">
        <f>'3. データシート'!AW37/'3. データシート'!AW$7</f>
        <v>5.4119032432167216E-2</v>
      </c>
      <c r="AX37" s="252">
        <f>'3. データシート'!AX37/'3. データシート'!AX$7</f>
        <v>5.2395283437762098E-2</v>
      </c>
      <c r="AY37" s="253">
        <f>'3. データシート'!AY37/'3. データシート'!AY$7</f>
        <v>5.4403381167682327E-2</v>
      </c>
      <c r="AZ37" s="254">
        <f>'3. データシート'!AZ37/'3. データシート'!AZ$7</f>
        <v>5.1245376078914918E-2</v>
      </c>
      <c r="BA37" s="11">
        <f>'3. データシート'!BA37/'3. データシート'!BA$7</f>
        <v>5.5241495586630961E-2</v>
      </c>
      <c r="BB37" s="252">
        <f>'3. データシート'!BB37/'3. データシート'!BB$7</f>
        <v>5.1353642119958118E-2</v>
      </c>
      <c r="BC37" s="253">
        <f>'3. データシート'!BC37/'3. データシート'!BC$7</f>
        <v>5.2850975137710289E-2</v>
      </c>
      <c r="BD37" s="254">
        <f>'3. データシート'!BD37/'3. データシート'!BD$7</f>
        <v>5.0238996215893249E-2</v>
      </c>
      <c r="BE37" s="11">
        <f>'3. データシート'!BE37/'3. データシート'!BE$7</f>
        <v>5.572847191344301E-2</v>
      </c>
      <c r="BF37" s="252">
        <f>'3. データシート'!BF37/'3. データシート'!BF$7</f>
        <v>5.3351367598437033E-2</v>
      </c>
      <c r="BG37" s="253">
        <f>'3. データシート'!BG37/'3. データシート'!BG$7</f>
        <v>5.1187017930481818E-2</v>
      </c>
      <c r="BH37" s="254">
        <f>'3. データシート'!BH37/'3. データシート'!BH$7</f>
        <v>0.20425895233790367</v>
      </c>
      <c r="BI37" s="11">
        <f>'3. データシート'!BI37/'3. データシート'!BI$7</f>
        <v>8.9598144506630367E-2</v>
      </c>
    </row>
    <row r="38" spans="1:61" x14ac:dyDescent="0.15">
      <c r="A38" s="6">
        <v>62</v>
      </c>
      <c r="B38" s="17">
        <f>'3. データシート'!B38/'3. データシート'!B$7</f>
        <v>5.1655495640780126E-2</v>
      </c>
      <c r="C38" s="19">
        <f>'3. データシート'!C38/'3. データシート'!C$7</f>
        <v>4.7120153861726896E-2</v>
      </c>
      <c r="D38" s="18">
        <f>'3. データシート'!D38/'3. データシート'!D$7</f>
        <v>5.1175094109268494E-2</v>
      </c>
      <c r="E38" s="11">
        <f>'3. データシート'!E38/'3. データシート'!E$7</f>
        <v>4.8120147118921125E-2</v>
      </c>
      <c r="F38" s="23">
        <f>'3. データシート'!F38/'3. データシート'!F$7</f>
        <v>7.4878738884397736E-2</v>
      </c>
      <c r="G38" s="19">
        <f>'3. データシート'!G38/'3. データシート'!G$7</f>
        <v>7.7509209264772672E-2</v>
      </c>
      <c r="H38" s="19">
        <f>'3. データシート'!H38/'3. データシート'!H$7</f>
        <v>7.8143211878579033E-2</v>
      </c>
      <c r="I38" s="19">
        <f>'3. データシート'!I38/'3. データシート'!I$7</f>
        <v>7.8235770710958066E-2</v>
      </c>
      <c r="J38" s="19">
        <f>'3. データシート'!J38/'3. データシート'!J$7</f>
        <v>0.10195129329904705</v>
      </c>
      <c r="K38" s="19">
        <f>'3. データシート'!K38/'3. データシート'!K$7</f>
        <v>9.8823888804032381E-2</v>
      </c>
      <c r="L38" s="19">
        <f>'3. データシート'!L38/'3. データシート'!L$7</f>
        <v>0.10552353751211302</v>
      </c>
      <c r="M38" s="19">
        <f>'3. データシート'!M38/'3. データシート'!M$7</f>
        <v>0.10111621799080761</v>
      </c>
      <c r="N38" s="19">
        <f>'3. データシート'!N38/'3. データシート'!N$7</f>
        <v>0.17039888033589923</v>
      </c>
      <c r="O38" s="19">
        <f>'3. データシート'!O38/'3. データシート'!O$7</f>
        <v>0.16985331310065757</v>
      </c>
      <c r="P38" s="19">
        <f>'3. データシート'!P38/'3. データシート'!P$7</f>
        <v>0.18499438947261043</v>
      </c>
      <c r="Q38" s="19">
        <f>'3. データシート'!Q38/'3. データシート'!Q$7</f>
        <v>0.16229516513621836</v>
      </c>
      <c r="R38" s="19">
        <f>'3. データシート'!R38/'3. データシート'!R$7</f>
        <v>0.54925221799746515</v>
      </c>
      <c r="S38" s="19">
        <f>'3. データシート'!S38/'3. データシート'!S$7</f>
        <v>0.48866074164878948</v>
      </c>
      <c r="T38" s="19">
        <f>'3. データシート'!T38/'3. データシート'!T$7</f>
        <v>0.59090448184952338</v>
      </c>
      <c r="U38" s="24">
        <f>'3. データシート'!U38/'3. データシート'!U$7</f>
        <v>0.5353199754651401</v>
      </c>
      <c r="V38" s="252">
        <f>'3. データシート'!V38/'3. データシート'!V$7</f>
        <v>0.28045838359469238</v>
      </c>
      <c r="W38" s="253">
        <f>'3. データシート'!W38/'3. データシート'!W$7</f>
        <v>0.26725187741018874</v>
      </c>
      <c r="X38" s="254">
        <f>'3. データシート'!X38/'3. データシート'!X$7</f>
        <v>0.18068147852944108</v>
      </c>
      <c r="Y38" s="11">
        <f>'3. データシート'!Y38/'3. データシート'!Y$7</f>
        <v>0.16190905448717949</v>
      </c>
      <c r="Z38" s="252">
        <f>'3. データシート'!Z38/'3. データシート'!Z$7</f>
        <v>0.27972169002722597</v>
      </c>
      <c r="AA38" s="253">
        <f>'3. データシート'!AA38/'3. データシート'!AA$7</f>
        <v>0.26972718530141215</v>
      </c>
      <c r="AB38" s="254">
        <f>'3. データシート'!AB38/'3. データシート'!AB$7</f>
        <v>0.18905744839592142</v>
      </c>
      <c r="AC38" s="11">
        <f>'3. データシート'!AC38/'3. データシート'!AC$7</f>
        <v>0.19445823815671864</v>
      </c>
      <c r="AD38" s="252">
        <f>'3. データシート'!AD38/'3. データシート'!AD$7</f>
        <v>4.8808172531214528E-2</v>
      </c>
      <c r="AE38" s="253">
        <f>'3. データシート'!AE38/'3. データシート'!AE$7</f>
        <v>4.8442230686590489E-2</v>
      </c>
      <c r="AF38" s="254">
        <f>'3. データシート'!AF38/'3. データシート'!AF$7</f>
        <v>4.9665946158380825E-2</v>
      </c>
      <c r="AG38" s="11">
        <f>'3. データシート'!AG38/'3. データシート'!AG$7</f>
        <v>4.7816338467537529E-2</v>
      </c>
      <c r="AH38" s="252">
        <f>'3. データシート'!AH38/'3. データシート'!AH$7</f>
        <v>4.8551330611441783E-2</v>
      </c>
      <c r="AI38" s="253">
        <f>'3. データシート'!AI38/'3. データシート'!AI$7</f>
        <v>4.8122529644268774E-2</v>
      </c>
      <c r="AJ38" s="254">
        <f>'3. データシート'!AJ38/'3. データシート'!AJ$7</f>
        <v>4.6919524417804857E-2</v>
      </c>
      <c r="AK38" s="11">
        <f>'3. データシート'!AK38/'3. データシート'!AK$7</f>
        <v>4.7605238992798803E-2</v>
      </c>
      <c r="AL38" s="252">
        <f>'3. データシート'!AL38/'3. データシート'!AL$7</f>
        <v>5.0142843069648307E-2</v>
      </c>
      <c r="AM38" s="253">
        <f>'3. データシート'!AM38/'3. データシート'!AM$7</f>
        <v>4.9368261866432506E-2</v>
      </c>
      <c r="AN38" s="254">
        <f>'3. データシート'!AN38/'3. データシート'!AN$7</f>
        <v>4.8888027520713216E-2</v>
      </c>
      <c r="AO38" s="11">
        <f>'3. データシート'!AO38/'3. データシート'!AO$7</f>
        <v>4.7419804741980473E-2</v>
      </c>
      <c r="AP38" s="252">
        <f>'3. データシート'!AP38/'3. データシート'!AP$7</f>
        <v>4.9656783992989631E-2</v>
      </c>
      <c r="AQ38" s="253">
        <f>'3. データシート'!AQ38/'3. データシート'!AQ$7</f>
        <v>4.8925311610560407E-2</v>
      </c>
      <c r="AR38" s="254">
        <f>'3. データシート'!AR38/'3. データシート'!AR$7</f>
        <v>4.8031956352299301E-2</v>
      </c>
      <c r="AS38" s="11">
        <f>'3. データシート'!AS38/'3. データシート'!AS$7</f>
        <v>4.8629274435726046E-2</v>
      </c>
      <c r="AT38" s="252">
        <f>'3. データシート'!AT38/'3. データシート'!AT$7</f>
        <v>4.7873382987063895E-2</v>
      </c>
      <c r="AU38" s="253">
        <f>'3. データシート'!AU38/'3. データシート'!AU$7</f>
        <v>5.2182490752157827E-2</v>
      </c>
      <c r="AV38" s="254">
        <f>'3. データシート'!AV38/'3. データシート'!AV$7</f>
        <v>4.9648162627052385E-2</v>
      </c>
      <c r="AW38" s="11">
        <f>'3. データシート'!AW38/'3. データシート'!AW$7</f>
        <v>5.0929787547225359E-2</v>
      </c>
      <c r="AX38" s="252">
        <f>'3. データシート'!AX38/'3. データシート'!AX$7</f>
        <v>4.9731116483299621E-2</v>
      </c>
      <c r="AY38" s="253">
        <f>'3. データシート'!AY38/'3. データシート'!AY$7</f>
        <v>5.1208964025948496E-2</v>
      </c>
      <c r="AZ38" s="254">
        <f>'3. データシート'!AZ38/'3. データシート'!AZ$7</f>
        <v>4.838471023427867E-2</v>
      </c>
      <c r="BA38" s="11">
        <f>'3. データシート'!BA38/'3. データシート'!BA$7</f>
        <v>5.2216602201725679E-2</v>
      </c>
      <c r="BB38" s="252">
        <f>'3. データシート'!BB38/'3. データシート'!BB$7</f>
        <v>4.8761031061474794E-2</v>
      </c>
      <c r="BC38" s="253">
        <f>'3. データシート'!BC38/'3. データシート'!BC$7</f>
        <v>5.0022331397945513E-2</v>
      </c>
      <c r="BD38" s="254">
        <f>'3. データシート'!BD38/'3. データシート'!BD$7</f>
        <v>4.8197570205138415E-2</v>
      </c>
      <c r="BE38" s="11">
        <f>'3. データシート'!BE38/'3. データシート'!BE$7</f>
        <v>5.2615977471468803E-2</v>
      </c>
      <c r="BF38" s="252">
        <f>'3. データシート'!BF38/'3. データシート'!BF$7</f>
        <v>5.0746418194569681E-2</v>
      </c>
      <c r="BG38" s="253">
        <f>'3. データシート'!BG38/'3. データシート'!BG$7</f>
        <v>4.888310127216268E-2</v>
      </c>
      <c r="BH38" s="254">
        <f>'3. データシート'!BH38/'3. データシート'!BH$7</f>
        <v>0.17563156044397568</v>
      </c>
      <c r="BI38" s="11">
        <f>'3. データシート'!BI38/'3. データシート'!BI$7</f>
        <v>7.9665204457217767E-2</v>
      </c>
    </row>
    <row r="39" spans="1:61" x14ac:dyDescent="0.15">
      <c r="A39" s="6">
        <v>64</v>
      </c>
      <c r="B39" s="17">
        <f>'3. データシート'!B39/'3. データシート'!B$7</f>
        <v>4.9236506576626517E-2</v>
      </c>
      <c r="C39" s="19">
        <f>'3. データシート'!C39/'3. データシート'!C$7</f>
        <v>4.5399331916185851E-2</v>
      </c>
      <c r="D39" s="18">
        <f>'3. データシート'!D39/'3. データシート'!D$7</f>
        <v>4.9038559365143959E-2</v>
      </c>
      <c r="E39" s="11">
        <f>'3. データシート'!E39/'3. データシート'!E$7</f>
        <v>4.6638741315897014E-2</v>
      </c>
      <c r="F39" s="23">
        <f>'3. データシート'!F39/'3. データシート'!F$7</f>
        <v>6.8360953920776069E-2</v>
      </c>
      <c r="G39" s="19">
        <f>'3. データシート'!G39/'3. データシート'!G$7</f>
        <v>7.0595952969672499E-2</v>
      </c>
      <c r="H39" s="19">
        <f>'3. データシート'!H39/'3. データシート'!H$7</f>
        <v>7.1048497440835148E-2</v>
      </c>
      <c r="I39" s="19">
        <f>'3. データシート'!I39/'3. データシート'!I$7</f>
        <v>7.1095807170346359E-2</v>
      </c>
      <c r="J39" s="19">
        <f>'3. データシート'!J39/'3. データシート'!J$7</f>
        <v>9.0959511924570163E-2</v>
      </c>
      <c r="K39" s="19">
        <f>'3. データシート'!K39/'3. データシート'!K$7</f>
        <v>8.7979227126928364E-2</v>
      </c>
      <c r="L39" s="19">
        <f>'3. データシート'!L39/'3. データシート'!L$7</f>
        <v>9.4966083541592292E-2</v>
      </c>
      <c r="M39" s="19">
        <f>'3. データシート'!M39/'3. データシート'!M$7</f>
        <v>9.0004545684125456E-2</v>
      </c>
      <c r="N39" s="19">
        <f>'3. データシート'!N39/'3. データシート'!N$7</f>
        <v>0.14705588323502949</v>
      </c>
      <c r="O39" s="19">
        <f>'3. データシート'!O39/'3. データシート'!O$7</f>
        <v>0.14668689934243803</v>
      </c>
      <c r="P39" s="19">
        <f>'3. データシート'!P39/'3. データシート'!P$7</f>
        <v>0.16097113128634091</v>
      </c>
      <c r="Q39" s="19">
        <f>'3. データシート'!Q39/'3. データシート'!Q$7</f>
        <v>0.14042920196844402</v>
      </c>
      <c r="R39" s="19">
        <f>'3. データシート'!R39/'3. データシート'!R$7</f>
        <v>0.46342205323193919</v>
      </c>
      <c r="S39" s="19">
        <f>'3. データシート'!S39/'3. データシート'!S$7</f>
        <v>0.408111145162938</v>
      </c>
      <c r="T39" s="19">
        <f>'3. データシート'!T39/'3. データシート'!T$7</f>
        <v>0.50674305414723175</v>
      </c>
      <c r="U39" s="24">
        <f>'3. データシート'!U39/'3. データシート'!U$7</f>
        <v>0.45312819464322224</v>
      </c>
      <c r="V39" s="252">
        <f>'3. データシート'!V39/'3. データシート'!V$7</f>
        <v>0.26517893043827906</v>
      </c>
      <c r="W39" s="253">
        <f>'3. データシート'!W39/'3. データシート'!W$7</f>
        <v>0.25172518774101887</v>
      </c>
      <c r="X39" s="254">
        <f>'3. データシート'!X39/'3. データシート'!X$7</f>
        <v>0.16653382484806217</v>
      </c>
      <c r="Y39" s="11">
        <f>'3. データシート'!Y39/'3. データシート'!Y$7</f>
        <v>0.14863782051282051</v>
      </c>
      <c r="Z39" s="252">
        <f>'3. データシート'!Z39/'3. データシート'!Z$7</f>
        <v>0.2655540990218816</v>
      </c>
      <c r="AA39" s="253">
        <f>'3. データシート'!AA39/'3. データシート'!AA$7</f>
        <v>0.25504884344789186</v>
      </c>
      <c r="AB39" s="254">
        <f>'3. データシート'!AB39/'3. データシート'!AB$7</f>
        <v>0.17547873663267843</v>
      </c>
      <c r="AC39" s="11">
        <f>'3. データシート'!AC39/'3. データシート'!AC$7</f>
        <v>0.18020657463501838</v>
      </c>
      <c r="AD39" s="252">
        <f>'3. データシート'!AD39/'3. データシート'!AD$7</f>
        <v>4.6735429107239795E-2</v>
      </c>
      <c r="AE39" s="253">
        <f>'3. データシート'!AE39/'3. データシート'!AE$7</f>
        <v>4.66354136146108E-2</v>
      </c>
      <c r="AF39" s="254">
        <f>'3. データシート'!AF39/'3. データシート'!AF$7</f>
        <v>4.735704460601297E-2</v>
      </c>
      <c r="AG39" s="11">
        <f>'3. データシート'!AG39/'3. データシート'!AG$7</f>
        <v>4.6110352895301229E-2</v>
      </c>
      <c r="AH39" s="252">
        <f>'3. データシート'!AH39/'3. データシート'!AH$7</f>
        <v>4.6731270598652175E-2</v>
      </c>
      <c r="AI39" s="253">
        <f>'3. データシート'!AI39/'3. データシート'!AI$7</f>
        <v>4.5998023715415018E-2</v>
      </c>
      <c r="AJ39" s="254">
        <f>'3. データシート'!AJ39/'3. データシート'!AJ$7</f>
        <v>4.5249091087746877E-2</v>
      </c>
      <c r="AK39" s="11">
        <f>'3. データシート'!AK39/'3. データシート'!AK$7</f>
        <v>4.5623701126093472E-2</v>
      </c>
      <c r="AL39" s="252">
        <f>'3. データシート'!AL39/'3. データシート'!AL$7</f>
        <v>4.7827800216727417E-2</v>
      </c>
      <c r="AM39" s="253">
        <f>'3. データシート'!AM39/'3. データシート'!AM$7</f>
        <v>4.7563295770525392E-2</v>
      </c>
      <c r="AN39" s="254">
        <f>'3. データシート'!AN39/'3. データシート'!AN$7</f>
        <v>4.6707689326033239E-2</v>
      </c>
      <c r="AO39" s="11">
        <f>'3. データシート'!AO39/'3. データシート'!AO$7</f>
        <v>4.5447987303419417E-2</v>
      </c>
      <c r="AP39" s="252">
        <f>'3. データシート'!AP39/'3. データシート'!AP$7</f>
        <v>4.7319994158025409E-2</v>
      </c>
      <c r="AQ39" s="253">
        <f>'3. データシート'!AQ39/'3. データシート'!AQ$7</f>
        <v>4.7060555501030527E-2</v>
      </c>
      <c r="AR39" s="254">
        <f>'3. データシート'!AR39/'3. データシート'!AR$7</f>
        <v>4.6034684333593139E-2</v>
      </c>
      <c r="AS39" s="11">
        <f>'3. データシート'!AS39/'3. データシート'!AS$7</f>
        <v>4.6449675481933544E-2</v>
      </c>
      <c r="AT39" s="252">
        <f>'3. データシート'!AT39/'3. データシート'!AT$7</f>
        <v>4.6060368482947867E-2</v>
      </c>
      <c r="AU39" s="253">
        <f>'3. データシート'!AU39/'3. データシート'!AU$7</f>
        <v>4.9321824907521579E-2</v>
      </c>
      <c r="AV39" s="254">
        <f>'3. データシート'!AV39/'3. データシート'!AV$7</f>
        <v>4.7155981235340108E-2</v>
      </c>
      <c r="AW39" s="11">
        <f>'3. データシート'!AW39/'3. データシート'!AW$7</f>
        <v>4.8672783474804963E-2</v>
      </c>
      <c r="AX39" s="252">
        <f>'3. データシート'!AX39/'3. データシート'!AX$7</f>
        <v>4.7264295229167697E-2</v>
      </c>
      <c r="AY39" s="253">
        <f>'3. データシート'!AY39/'3. データシート'!AY$7</f>
        <v>4.8899154708079415E-2</v>
      </c>
      <c r="AZ39" s="254">
        <f>'3. データシート'!AZ39/'3. データシート'!AZ$7</f>
        <v>4.621454993834772E-2</v>
      </c>
      <c r="BA39" s="11">
        <f>'3. データシート'!BA39/'3. データシート'!BA$7</f>
        <v>4.9687592978280272E-2</v>
      </c>
      <c r="BB39" s="252">
        <f>'3. データシート'!BB39/'3. データシート'!BB$7</f>
        <v>4.701600438749564E-2</v>
      </c>
      <c r="BC39" s="253">
        <f>'3. データシート'!BC39/'3. データシート'!BC$7</f>
        <v>4.7739566274626569E-2</v>
      </c>
      <c r="BD39" s="254">
        <f>'3. データシート'!BD39/'3. データシート'!BD$7</f>
        <v>4.6454889464250151E-2</v>
      </c>
      <c r="BE39" s="11">
        <f>'3. データシート'!BE39/'3. データシート'!BE$7</f>
        <v>5.0145743787362286E-2</v>
      </c>
      <c r="BF39" s="252">
        <f>'3. データシート'!BF39/'3. データシート'!BF$7</f>
        <v>4.8291754333233142E-2</v>
      </c>
      <c r="BG39" s="253">
        <f>'3. データシート'!BG39/'3. データシート'!BG$7</f>
        <v>4.723029149554242E-2</v>
      </c>
      <c r="BH39" s="254">
        <f>'3. データシート'!BH39/'3. データシート'!BH$7</f>
        <v>0.15207674149967354</v>
      </c>
      <c r="BI39" s="11">
        <f>'3. データシート'!BI39/'3. データシート'!BI$7</f>
        <v>7.119447385670348E-2</v>
      </c>
    </row>
    <row r="40" spans="1:61" x14ac:dyDescent="0.15">
      <c r="A40" s="6">
        <v>66</v>
      </c>
      <c r="B40" s="17">
        <f>'3. データシート'!B40/'3. データシート'!B$7</f>
        <v>4.7573451595020917E-2</v>
      </c>
      <c r="C40" s="19">
        <f>'3. データシート'!C40/'3. データシート'!C$7</f>
        <v>4.4285858892600463E-2</v>
      </c>
      <c r="D40" s="18">
        <f>'3. データシート'!D40/'3. データシート'!D$7</f>
        <v>4.741072336962051E-2</v>
      </c>
      <c r="E40" s="11">
        <f>'3. データシート'!E40/'3. データシート'!E$7</f>
        <v>4.5259501430322847E-2</v>
      </c>
      <c r="F40" s="23">
        <f>'3. データシート'!F40/'3. データシート'!F$7</f>
        <v>6.2954729183508487E-2</v>
      </c>
      <c r="G40" s="19">
        <f>'3. データシート'!G40/'3. データシート'!G$7</f>
        <v>6.4944239794116163E-2</v>
      </c>
      <c r="H40" s="19">
        <f>'3. データシート'!H40/'3. データシート'!H$7</f>
        <v>6.5575432017432725E-2</v>
      </c>
      <c r="I40" s="19">
        <f>'3. データシート'!I40/'3. データシート'!I$7</f>
        <v>6.5424346769293096E-2</v>
      </c>
      <c r="J40" s="19">
        <f>'3. データシート'!J40/'3. データシート'!J$7</f>
        <v>8.153078202995008E-2</v>
      </c>
      <c r="K40" s="19">
        <f>'3. データシート'!K40/'3. データシート'!K$7</f>
        <v>7.9323863347080081E-2</v>
      </c>
      <c r="L40" s="19">
        <f>'3. データシート'!L40/'3. データシート'!L$7</f>
        <v>8.491865150201458E-2</v>
      </c>
      <c r="M40" s="19">
        <f>'3. データシート'!M40/'3. データシート'!M$7</f>
        <v>8.1014192635991716E-2</v>
      </c>
      <c r="N40" s="19">
        <f>'3. データシート'!N40/'3. データシート'!N$7</f>
        <v>0.12756173148055583</v>
      </c>
      <c r="O40" s="19">
        <f>'3. データシート'!O40/'3. データシート'!O$7</f>
        <v>0.12746585735963581</v>
      </c>
      <c r="P40" s="19">
        <f>'3. データシート'!P40/'3. データシート'!P$7</f>
        <v>0.14011017035601347</v>
      </c>
      <c r="Q40" s="19">
        <f>'3. データシート'!Q40/'3. データシート'!Q$7</f>
        <v>0.12231748769722491</v>
      </c>
      <c r="R40" s="19">
        <f>'3. データシート'!R40/'3. データシート'!R$7</f>
        <v>0.38717363751584283</v>
      </c>
      <c r="S40" s="19">
        <f>'3. データシート'!S40/'3. データシート'!S$7</f>
        <v>0.33752170803963633</v>
      </c>
      <c r="T40" s="19">
        <f>'3. データシート'!T40/'3. データシート'!T$7</f>
        <v>0.42993307645508011</v>
      </c>
      <c r="U40" s="24">
        <f>'3. データシート'!U40/'3. データシート'!U$7</f>
        <v>0.37850132897158045</v>
      </c>
      <c r="V40" s="252">
        <f>'3. データシート'!V40/'3. データシート'!V$7</f>
        <v>0.25095496582227583</v>
      </c>
      <c r="W40" s="253">
        <f>'3. データシート'!W40/'3. データシート'!W$7</f>
        <v>0.23772072254921858</v>
      </c>
      <c r="X40" s="254">
        <f>'3. データシート'!X40/'3. データシート'!X$7</f>
        <v>0.15403008867191392</v>
      </c>
      <c r="Y40" s="11">
        <f>'3. データシート'!Y40/'3. データシート'!Y$7</f>
        <v>0.13731971153846154</v>
      </c>
      <c r="Z40" s="252">
        <f>'3. データシート'!Z40/'3. データシート'!Z$7</f>
        <v>0.25042855702329331</v>
      </c>
      <c r="AA40" s="253">
        <f>'3. データシート'!AA40/'3. データシート'!AA$7</f>
        <v>0.24016804170673686</v>
      </c>
      <c r="AB40" s="254">
        <f>'3. データシート'!AB40/'3. データシート'!AB$7</f>
        <v>0.16190002486943547</v>
      </c>
      <c r="AC40" s="11">
        <f>'3. データシート'!AC40/'3. データシート'!AC$7</f>
        <v>0.16679908630449897</v>
      </c>
      <c r="AD40" s="252">
        <f>'3. データシート'!AD40/'3. データシート'!AD$7</f>
        <v>4.5106844988402506E-2</v>
      </c>
      <c r="AE40" s="253">
        <f>'3. データシート'!AE40/'3. データシート'!AE$7</f>
        <v>4.4975095224142982E-2</v>
      </c>
      <c r="AF40" s="254">
        <f>'3. データシート'!AF40/'3. データシート'!AF$7</f>
        <v>4.6178031047357043E-2</v>
      </c>
      <c r="AG40" s="11">
        <f>'3. データシート'!AG40/'3. データシート'!AG$7</f>
        <v>4.4940534217196335E-2</v>
      </c>
      <c r="AH40" s="252">
        <f>'3. データシート'!AH40/'3. データシート'!AH$7</f>
        <v>4.5058783019331985E-2</v>
      </c>
      <c r="AI40" s="253">
        <f>'3. データシート'!AI40/'3. データシート'!AI$7</f>
        <v>4.4614624505928853E-2</v>
      </c>
      <c r="AJ40" s="254">
        <f>'3. データシート'!AJ40/'3. データシート'!AJ$7</f>
        <v>4.4266483246536308E-2</v>
      </c>
      <c r="AK40" s="11">
        <f>'3. データシート'!AK40/'3. データシート'!AK$7</f>
        <v>4.4125465178096755E-2</v>
      </c>
      <c r="AL40" s="252">
        <f>'3. データシート'!AL40/'3. データシート'!AL$7</f>
        <v>4.6005319672938624E-2</v>
      </c>
      <c r="AM40" s="253">
        <f>'3. データシート'!AM40/'3. データシート'!AM$7</f>
        <v>4.541684960241963E-2</v>
      </c>
      <c r="AN40" s="254">
        <f>'3. データシート'!AN40/'3. データシート'!AN$7</f>
        <v>4.4963418770289261E-2</v>
      </c>
      <c r="AO40" s="11">
        <f>'3. データシート'!AO40/'3. データシート'!AO$7</f>
        <v>4.4197566488722168E-2</v>
      </c>
      <c r="AP40" s="252">
        <f>'3. データシート'!AP40/'3. データシート'!AP$7</f>
        <v>4.5567401781802248E-2</v>
      </c>
      <c r="AQ40" s="253">
        <f>'3. データシート'!AQ40/'3. データシート'!AQ$7</f>
        <v>4.5588379625085877E-2</v>
      </c>
      <c r="AR40" s="254">
        <f>'3. データシート'!AR40/'3. データシート'!AR$7</f>
        <v>4.4427123928293066E-2</v>
      </c>
      <c r="AS40" s="11">
        <f>'3. データシート'!AS40/'3. データシート'!AS$7</f>
        <v>4.5045045045045043E-2</v>
      </c>
      <c r="AT40" s="252">
        <f>'3. データシート'!AT40/'3. データシート'!AT$7</f>
        <v>4.4737357898863191E-2</v>
      </c>
      <c r="AU40" s="253">
        <f>'3. データシート'!AU40/'3. データシート'!AU$7</f>
        <v>4.7398273736128239E-2</v>
      </c>
      <c r="AV40" s="254">
        <f>'3. データシート'!AV40/'3. データシート'!AV$7</f>
        <v>4.5592259577795155E-2</v>
      </c>
      <c r="AW40" s="11">
        <f>'3. データシート'!AW40/'3. データシート'!AW$7</f>
        <v>4.6808301849762035E-2</v>
      </c>
      <c r="AX40" s="252">
        <f>'3. データシート'!AX40/'3. データシート'!AX$7</f>
        <v>4.5636193201440627E-2</v>
      </c>
      <c r="AY40" s="253">
        <f>'3. データシート'!AY40/'3. データシート'!AY$7</f>
        <v>4.7129939060349908E-2</v>
      </c>
      <c r="AZ40" s="254">
        <f>'3. データシート'!AZ40/'3. データシート'!AZ$7</f>
        <v>4.4833538840937118E-2</v>
      </c>
      <c r="BA40" s="11">
        <f>'3. データシート'!BA40/'3. データシート'!BA$7</f>
        <v>4.800158682931667E-2</v>
      </c>
      <c r="BB40" s="252">
        <f>'3. データシート'!BB40/'3. データシート'!BB$7</f>
        <v>4.5420551428428976E-2</v>
      </c>
      <c r="BC40" s="253">
        <f>'3. データシート'!BC40/'3. データシート'!BC$7</f>
        <v>4.6250806411592474E-2</v>
      </c>
      <c r="BD40" s="254">
        <f>'3. データシート'!BD40/'3. データシート'!BD$7</f>
        <v>4.5060744871539535E-2</v>
      </c>
      <c r="BE40" s="11">
        <f>'3. データシート'!BE40/'3. データシート'!BE$7</f>
        <v>4.8416580208487721E-2</v>
      </c>
      <c r="BF40" s="252">
        <f>'3. データシート'!BF40/'3. データシート'!BF$7</f>
        <v>4.6438232642019836E-2</v>
      </c>
      <c r="BG40" s="253">
        <f>'3. データシート'!BG40/'3. データシート'!BG$7</f>
        <v>4.5427226284683965E-2</v>
      </c>
      <c r="BH40" s="254">
        <f>'3. データシート'!BH40/'3. データシート'!BH$7</f>
        <v>0.13163577921751796</v>
      </c>
      <c r="BI40" s="11">
        <f>'3. データシート'!BI40/'3. データシート'!BI$7</f>
        <v>6.4690162859879996E-2</v>
      </c>
    </row>
    <row r="41" spans="1:61" x14ac:dyDescent="0.15">
      <c r="A41" s="6">
        <v>68</v>
      </c>
      <c r="B41" s="17">
        <f>'3. データシート'!B41/'3. データシート'!B$7</f>
        <v>4.6464748273950508E-2</v>
      </c>
      <c r="C41" s="19">
        <f>'3. データシート'!C41/'3. データシート'!C$7</f>
        <v>4.3476060329992912E-2</v>
      </c>
      <c r="D41" s="18">
        <f>'3. データシート'!D41/'3. データシート'!D$7</f>
        <v>4.5986366873537493E-2</v>
      </c>
      <c r="E41" s="11">
        <f>'3. データシート'!E41/'3. データシート'!E$7</f>
        <v>4.4697588884348181E-2</v>
      </c>
      <c r="F41" s="23">
        <f>'3. データシート'!F41/'3. データシート'!F$7</f>
        <v>5.8710590137429262E-2</v>
      </c>
      <c r="G41" s="19">
        <f>'3. データシート'!G41/'3. データシート'!G$7</f>
        <v>6.0503608013321893E-2</v>
      </c>
      <c r="H41" s="19">
        <f>'3. データシート'!H41/'3. データシート'!H$7</f>
        <v>6.1014544164597374E-2</v>
      </c>
      <c r="I41" s="19">
        <f>'3. データシート'!I41/'3. データシート'!I$7</f>
        <v>6.0664371075551955E-2</v>
      </c>
      <c r="J41" s="19">
        <f>'3. データシート'!J41/'3. データシート'!J$7</f>
        <v>7.3967629708062324E-2</v>
      </c>
      <c r="K41" s="19">
        <f>'3. データシート'!K41/'3. データシート'!K$7</f>
        <v>7.183951937274069E-2</v>
      </c>
      <c r="L41" s="19">
        <f>'3. データシート'!L41/'3. データシート'!L$7</f>
        <v>7.7115315958586214E-2</v>
      </c>
      <c r="M41" s="19">
        <f>'3. データシート'!M41/'3. データシート'!M$7</f>
        <v>7.3741098035254304E-2</v>
      </c>
      <c r="N41" s="19">
        <f>'3. データシート'!N41/'3. データシート'!N$7</f>
        <v>0.11116665000499851</v>
      </c>
      <c r="O41" s="19">
        <f>'3. データシート'!O41/'3. データシート'!O$7</f>
        <v>0.11163378856853819</v>
      </c>
      <c r="P41" s="19">
        <f>'3. データシート'!P41/'3. データシート'!P$7</f>
        <v>0.12261552585943079</v>
      </c>
      <c r="Q41" s="19">
        <f>'3. データシート'!Q41/'3. データシート'!Q$7</f>
        <v>0.10674242808584039</v>
      </c>
      <c r="R41" s="19">
        <f>'3. データシート'!R41/'3. データシート'!R$7</f>
        <v>0.32045627376425856</v>
      </c>
      <c r="S41" s="19">
        <f>'3. データシート'!S41/'3. データシート'!S$7</f>
        <v>0.27801614056594137</v>
      </c>
      <c r="T41" s="19">
        <f>'3. データシート'!T41/'3. データシート'!T$7</f>
        <v>0.36108294463597645</v>
      </c>
      <c r="U41" s="24">
        <f>'3. データシート'!U41/'3. データシート'!U$7</f>
        <v>0.31394397873645469</v>
      </c>
      <c r="V41" s="252">
        <f>'3. データシート'!V41/'3. データシート'!V$7</f>
        <v>0.2377362283876156</v>
      </c>
      <c r="W41" s="253">
        <f>'3. データシート'!W41/'3. データシート'!W$7</f>
        <v>0.22396996143697992</v>
      </c>
      <c r="X41" s="254">
        <f>'3. データシート'!X41/'3. データシート'!X$7</f>
        <v>0.14297100727308956</v>
      </c>
      <c r="Y41" s="11">
        <f>'3. データシート'!Y41/'3. データシート'!Y$7</f>
        <v>0.12570112179487181</v>
      </c>
      <c r="Z41" s="252">
        <f>'3. データシート'!Z41/'3. データシート'!Z$7</f>
        <v>0.23686598769789252</v>
      </c>
      <c r="AA41" s="253">
        <f>'3. データシート'!AA41/'3. データシート'!AA$7</f>
        <v>0.22660322923520779</v>
      </c>
      <c r="AB41" s="254">
        <f>'3. データシート'!AB41/'3. データシート'!AB$7</f>
        <v>0.15055956229793585</v>
      </c>
      <c r="AC41" s="11">
        <f>'3. データシート'!AC41/'3. データシート'!AC$7</f>
        <v>0.15488131889959281</v>
      </c>
      <c r="AD41" s="252">
        <f>'3. データシート'!AD41/'3. データシート'!AD$7</f>
        <v>4.3774367072990178E-2</v>
      </c>
      <c r="AE41" s="253">
        <f>'3. データシート'!AE41/'3. データシート'!AE$7</f>
        <v>4.3803105772048052E-2</v>
      </c>
      <c r="AF41" s="254">
        <f>'3. データシート'!AF41/'3. データシート'!AF$7</f>
        <v>4.480251522892513E-2</v>
      </c>
      <c r="AG41" s="11">
        <f>'3. データシート'!AG41/'3. データシート'!AG$7</f>
        <v>4.377071553909144E-2</v>
      </c>
      <c r="AH41" s="252">
        <f>'3. データシート'!AH41/'3. データシート'!AH$7</f>
        <v>4.4222539229671898E-2</v>
      </c>
      <c r="AI41" s="253">
        <f>'3. データシート'!AI41/'3. データシート'!AI$7</f>
        <v>4.3527667984189722E-2</v>
      </c>
      <c r="AJ41" s="254">
        <f>'3. データシート'!AJ41/'3. データシート'!AJ$7</f>
        <v>4.308735383708362E-2</v>
      </c>
      <c r="AK41" s="11">
        <f>'3. データシート'!AK41/'3. データシート'!AK$7</f>
        <v>4.2965540573196077E-2</v>
      </c>
      <c r="AL41" s="252">
        <f>'3. データシート'!AL41/'3. データシート'!AL$7</f>
        <v>4.4527632745542313E-2</v>
      </c>
      <c r="AM41" s="253">
        <f>'3. データシート'!AM41/'3. データシート'!AM$7</f>
        <v>4.4246060783452848E-2</v>
      </c>
      <c r="AN41" s="254">
        <f>'3. データシート'!AN41/'3. データシート'!AN$7</f>
        <v>4.3606763893599493E-2</v>
      </c>
      <c r="AO41" s="11">
        <f>'3. データシート'!AO41/'3. データシート'!AO$7</f>
        <v>4.2754773240994567E-2</v>
      </c>
      <c r="AP41" s="252">
        <f>'3. データシート'!AP41/'3. データシート'!AP$7</f>
        <v>4.4106908134949614E-2</v>
      </c>
      <c r="AQ41" s="253">
        <f>'3. データシート'!AQ41/'3. データシート'!AQ$7</f>
        <v>4.4361566395132009E-2</v>
      </c>
      <c r="AR41" s="254">
        <f>'3. データシート'!AR41/'3. データシート'!AR$7</f>
        <v>4.3257989088074822E-2</v>
      </c>
      <c r="AS41" s="11">
        <f>'3. データシート'!AS41/'3. データシート'!AS$7</f>
        <v>4.3737285672769542E-2</v>
      </c>
      <c r="AT41" s="252">
        <f>'3. データシート'!AT41/'3. データシート'!AT$7</f>
        <v>4.3561348490787924E-2</v>
      </c>
      <c r="AU41" s="253">
        <f>'3. データシート'!AU41/'3. データシート'!AU$7</f>
        <v>4.5770653514180026E-2</v>
      </c>
      <c r="AV41" s="254">
        <f>'3. データシート'!AV41/'3. データシート'!AV$7</f>
        <v>4.4175136825645035E-2</v>
      </c>
      <c r="AW41" s="11">
        <f>'3. データシート'!AW41/'3. データシート'!AW$7</f>
        <v>4.5287277366174376E-2</v>
      </c>
      <c r="AX41" s="252">
        <f>'3. データシート'!AX41/'3. データシート'!AX$7</f>
        <v>4.4057427598796189E-2</v>
      </c>
      <c r="AY41" s="253">
        <f>'3. データシート'!AY41/'3. データシート'!AY$7</f>
        <v>4.5606447808138391E-2</v>
      </c>
      <c r="AZ41" s="254">
        <f>'3. データシート'!AZ41/'3. データシート'!AZ$7</f>
        <v>4.3748458692971642E-2</v>
      </c>
      <c r="BA41" s="11">
        <f>'3. データシート'!BA41/'3. データシート'!BA$7</f>
        <v>4.6464345928791034E-2</v>
      </c>
      <c r="BB41" s="252">
        <f>'3. データシート'!BB41/'3. データシート'!BB$7</f>
        <v>4.4223961709128984E-2</v>
      </c>
      <c r="BC41" s="253">
        <f>'3. データシート'!BC41/'3. データシート'!BC$7</f>
        <v>4.4662795891022775E-2</v>
      </c>
      <c r="BD41" s="254">
        <f>'3. データシート'!BD41/'3. データシート'!BD$7</f>
        <v>4.3915554670384382E-2</v>
      </c>
      <c r="BE41" s="11">
        <f>'3. データシート'!BE41/'3. データシート'!BE$7</f>
        <v>4.6390988587520381E-2</v>
      </c>
      <c r="BF41" s="252">
        <f>'3. データシート'!BF41/'3. データシート'!BF$7</f>
        <v>4.5035567578398959E-2</v>
      </c>
      <c r="BG41" s="253">
        <f>'3. データシート'!BG41/'3. データシート'!BG$7</f>
        <v>4.4525693679254734E-2</v>
      </c>
      <c r="BH41" s="254">
        <f>'3. データシート'!BH41/'3. データシート'!BH$7</f>
        <v>0.11430867359750892</v>
      </c>
      <c r="BI41" s="11">
        <f>'3. データシート'!BI41/'3. データシート'!BI$7</f>
        <v>5.9345535219079315E-2</v>
      </c>
    </row>
    <row r="42" spans="1:61" x14ac:dyDescent="0.15">
      <c r="A42" s="6">
        <v>70</v>
      </c>
      <c r="B42" s="17">
        <f>'3. データシート'!B42/'3. データシート'!B$7</f>
        <v>4.4952880108854509E-2</v>
      </c>
      <c r="C42" s="19">
        <f>'3. データシート'!C42/'3. データシート'!C$7</f>
        <v>4.307116104868914E-2</v>
      </c>
      <c r="D42" s="18">
        <f>'3. データシート'!D42/'3. データシート'!D$7</f>
        <v>4.4765489876894902E-2</v>
      </c>
      <c r="E42" s="11">
        <f>'3. データシート'!E42/'3. データシート'!E$7</f>
        <v>4.3931344503473642E-2</v>
      </c>
      <c r="F42" s="23">
        <f>'3. データシート'!F42/'3. データシート'!F$7</f>
        <v>5.5173807599029914E-2</v>
      </c>
      <c r="G42" s="19">
        <f>'3. データシート'!G42/'3. データシート'!G$7</f>
        <v>5.6668516929908666E-2</v>
      </c>
      <c r="H42" s="19">
        <f>'3. データシート'!H42/'3. データシート'!H$7</f>
        <v>5.7517863477423603E-2</v>
      </c>
      <c r="I42" s="19">
        <f>'3. データシート'!I42/'3. データシート'!I$7</f>
        <v>5.676524204982783E-2</v>
      </c>
      <c r="J42" s="19">
        <f>'3. データシート'!J42/'3. データシート'!J$7</f>
        <v>6.7564160742197343E-2</v>
      </c>
      <c r="K42" s="19">
        <f>'3. データシート'!K42/'3. データシート'!K$7</f>
        <v>6.5678936917672223E-2</v>
      </c>
      <c r="L42" s="19">
        <f>'3. データシート'!L42/'3. データシート'!L$7</f>
        <v>7.0689039628704028E-2</v>
      </c>
      <c r="M42" s="19">
        <f>'3. データシート'!M42/'3. データシート'!M$7</f>
        <v>6.7680185867973128E-2</v>
      </c>
      <c r="N42" s="19">
        <f>'3. データシート'!N42/'3. データシート'!N$7</f>
        <v>9.8020593821853449E-2</v>
      </c>
      <c r="O42" s="19">
        <f>'3. データシート'!O42/'3. データシート'!O$7</f>
        <v>9.7926150733434497E-2</v>
      </c>
      <c r="P42" s="19">
        <f>'3. データシート'!P42/'3. データシート'!P$7</f>
        <v>0.10767112108538203</v>
      </c>
      <c r="Q42" s="19">
        <f>'3. データシート'!Q42/'3. データシート'!Q$7</f>
        <v>9.4262087159454111E-2</v>
      </c>
      <c r="R42" s="19">
        <f>'3. データシート'!R42/'3. データシート'!R$7</f>
        <v>0.26403041825095058</v>
      </c>
      <c r="S42" s="19">
        <f>'3. データシート'!S42/'3. データシート'!S$7</f>
        <v>0.22663193380324853</v>
      </c>
      <c r="T42" s="19">
        <f>'3. データシート'!T42/'3. データシート'!T$7</f>
        <v>0.30085175420807136</v>
      </c>
      <c r="U42" s="24">
        <f>'3. データシート'!U42/'3. データシート'!U$7</f>
        <v>0.25863831527295034</v>
      </c>
      <c r="V42" s="252">
        <f>'3. データシート'!V42/'3. データシート'!V$7</f>
        <v>0.22426618415761962</v>
      </c>
      <c r="W42" s="253">
        <f>'3. データシート'!W42/'3. データシート'!W$7</f>
        <v>0.21128475745889994</v>
      </c>
      <c r="X42" s="254">
        <f>'3. データシート'!X42/'3. データシート'!X$7</f>
        <v>0.13196174155624191</v>
      </c>
      <c r="Y42" s="11">
        <f>'3. データシート'!Y42/'3. データシート'!Y$7</f>
        <v>0.11583533653846154</v>
      </c>
      <c r="Z42" s="252">
        <f>'3. データシート'!Z42/'3. データシート'!Z$7</f>
        <v>0.22375718463244934</v>
      </c>
      <c r="AA42" s="253">
        <f>'3. データシート'!AA42/'3. データシート'!AA$7</f>
        <v>0.21536670547147846</v>
      </c>
      <c r="AB42" s="254">
        <f>'3. データシート'!AB42/'3. データシート'!AB$7</f>
        <v>0.13882118875901517</v>
      </c>
      <c r="AC42" s="11">
        <f>'3. データシート'!AC42/'3. データシート'!AC$7</f>
        <v>0.14346012513655776</v>
      </c>
      <c r="AD42" s="252">
        <f>'3. データシート'!AD42/'3. データシート'!AD$7</f>
        <v>4.2787346394906972E-2</v>
      </c>
      <c r="AE42" s="253">
        <f>'3. データシート'!AE42/'3. データシート'!AE$7</f>
        <v>4.3070612364488718E-2</v>
      </c>
      <c r="AF42" s="254">
        <f>'3. データシート'!AF42/'3. データシート'!AF$7</f>
        <v>4.37217528001572E-2</v>
      </c>
      <c r="AG42" s="11">
        <f>'3. データシート'!AG42/'3. データシート'!AG$7</f>
        <v>4.2747124195749657E-2</v>
      </c>
      <c r="AH42" s="252">
        <f>'3. データシート'!AH42/'3. データシート'!AH$7</f>
        <v>4.3140341384229425E-2</v>
      </c>
      <c r="AI42" s="253">
        <f>'3. データシート'!AI42/'3. データシート'!AI$7</f>
        <v>4.2687747035573126E-2</v>
      </c>
      <c r="AJ42" s="254">
        <f>'3. データシート'!AJ42/'3. データシート'!AJ$7</f>
        <v>4.2350397956175692E-2</v>
      </c>
      <c r="AK42" s="11">
        <f>'3. データシート'!AK42/'3. データシート'!AK$7</f>
        <v>4.2143927311391424E-2</v>
      </c>
      <c r="AL42" s="252">
        <f>'3. データシート'!AL42/'3. データシート'!AL$7</f>
        <v>4.3591764358191308E-2</v>
      </c>
      <c r="AM42" s="253">
        <f>'3. データシート'!AM42/'3. データシート'!AM$7</f>
        <v>4.3221620566856918E-2</v>
      </c>
      <c r="AN42" s="254">
        <f>'3. データシート'!AN42/'3. データシート'!AN$7</f>
        <v>4.2734628615727507E-2</v>
      </c>
      <c r="AO42" s="11">
        <f>'3. データシート'!AO42/'3. データシート'!AO$7</f>
        <v>4.1985283508873178E-2</v>
      </c>
      <c r="AP42" s="252">
        <f>'3. データシート'!AP42/'3. データシート'!AP$7</f>
        <v>4.3035879460591016E-2</v>
      </c>
      <c r="AQ42" s="253">
        <f>'3. データシート'!AQ42/'3. データシート'!AQ$7</f>
        <v>4.3183825694376288E-2</v>
      </c>
      <c r="AR42" s="254">
        <f>'3. データシート'!AR42/'3. データシート'!AR$7</f>
        <v>4.2527279812938426E-2</v>
      </c>
      <c r="AS42" s="11">
        <f>'3. データシート'!AS42/'3. データシート'!AS$7</f>
        <v>4.2817010558946045E-2</v>
      </c>
      <c r="AT42" s="252">
        <f>'3. データシート'!AT42/'3. データシート'!AT$7</f>
        <v>4.2924343394747155E-2</v>
      </c>
      <c r="AU42" s="253">
        <f>'3. データシート'!AU42/'3. データシート'!AU$7</f>
        <v>4.4734895191122073E-2</v>
      </c>
      <c r="AV42" s="254">
        <f>'3. データシート'!AV42/'3. データシート'!AV$7</f>
        <v>4.3100078186082878E-2</v>
      </c>
      <c r="AW42" s="11">
        <f>'3. データシート'!AW42/'3. データシート'!AW$7</f>
        <v>4.4158775329964185E-2</v>
      </c>
      <c r="AX42" s="252">
        <f>'3. データシート'!AX42/'3. データシート'!AX$7</f>
        <v>4.3218708372391335E-2</v>
      </c>
      <c r="AY42" s="253">
        <f>'3. データシート'!AY42/'3. データシート'!AY$7</f>
        <v>4.4574405346962845E-2</v>
      </c>
      <c r="AZ42" s="254">
        <f>'3. データシート'!AZ42/'3. データシート'!AZ$7</f>
        <v>4.2860665844636249E-2</v>
      </c>
      <c r="BA42" s="11">
        <f>'3. データシート'!BA42/'3. データシート'!BA$7</f>
        <v>4.5075870276703359E-2</v>
      </c>
      <c r="BB42" s="252">
        <f>'3. データシート'!BB42/'3. データシート'!BB$7</f>
        <v>4.3226803609712317E-2</v>
      </c>
      <c r="BC42" s="253">
        <f>'3. データシート'!BC42/'3. データシート'!BC$7</f>
        <v>4.376953997320232E-2</v>
      </c>
      <c r="BD42" s="254">
        <f>'3. データシート'!BD42/'3. データシート'!BD$7</f>
        <v>4.3118900617406891E-2</v>
      </c>
      <c r="BE42" s="11">
        <f>'3. データシート'!BE42/'3. データシート'!BE$7</f>
        <v>4.5600513808606295E-2</v>
      </c>
      <c r="BF42" s="252">
        <f>'3. データシート'!BF42/'3. データシート'!BF$7</f>
        <v>4.4133854323214108E-2</v>
      </c>
      <c r="BG42" s="253">
        <f>'3. データシート'!BG42/'3. データシート'!BG$7</f>
        <v>4.3423820494841232E-2</v>
      </c>
      <c r="BH42" s="254">
        <f>'3. データシート'!BH42/'3. データシート'!BH$7</f>
        <v>0.10019587162874793</v>
      </c>
      <c r="BI42" s="11">
        <f>'3. データシート'!BI42/'3. データシート'!BI$7</f>
        <v>5.5412696011697675E-2</v>
      </c>
    </row>
    <row r="43" spans="1:61" x14ac:dyDescent="0.15">
      <c r="A43" s="6">
        <v>72</v>
      </c>
      <c r="B43" s="17">
        <f>'3. データシート'!B43/'3. データシート'!B$7</f>
        <v>4.4348132842816107E-2</v>
      </c>
      <c r="C43" s="19">
        <f>'3. データシート'!C43/'3. データシート'!C$7</f>
        <v>4.2615649357222389E-2</v>
      </c>
      <c r="D43" s="18">
        <f>'3. データシート'!D43/'3. データシート'!D$7</f>
        <v>4.4205921253433714E-2</v>
      </c>
      <c r="E43" s="11">
        <f>'3. データシート'!E43/'3. データシート'!E$7</f>
        <v>4.3624846751123825E-2</v>
      </c>
      <c r="F43" s="23">
        <f>'3. データシート'!F43/'3. データシート'!F$7</f>
        <v>5.2445432497978985E-2</v>
      </c>
      <c r="G43" s="19">
        <f>'3. データシート'!G43/'3. データシート'!G$7</f>
        <v>5.3640813443003484E-2</v>
      </c>
      <c r="H43" s="19">
        <f>'3. データシート'!H43/'3. データシート'!H$7</f>
        <v>5.4325241980438858E-2</v>
      </c>
      <c r="I43" s="19">
        <f>'3. データシート'!I43/'3. データシート'!I$7</f>
        <v>5.3777597731415841E-2</v>
      </c>
      <c r="J43" s="19">
        <f>'3. データシート'!J43/'3. データシート'!J$7</f>
        <v>6.2471638178792921E-2</v>
      </c>
      <c r="K43" s="19">
        <f>'3. データシート'!K43/'3. データシート'!K$7</f>
        <v>6.1300341123160733E-2</v>
      </c>
      <c r="L43" s="19">
        <f>'3. データシート'!L43/'3. データシート'!L$7</f>
        <v>6.5486815933085127E-2</v>
      </c>
      <c r="M43" s="19">
        <f>'3. データシート'!M43/'3. データシート'!M$7</f>
        <v>6.2528410525784131E-2</v>
      </c>
      <c r="N43" s="19">
        <f>'3. データシート'!N43/'3. データシート'!N$7</f>
        <v>8.69739078276517E-2</v>
      </c>
      <c r="O43" s="19">
        <f>'3. データシート'!O43/'3. データシート'!O$7</f>
        <v>8.700050581689428E-2</v>
      </c>
      <c r="P43" s="19">
        <f>'3. データシート'!P43/'3. データシート'!P$7</f>
        <v>9.5684994389472616E-2</v>
      </c>
      <c r="Q43" s="19">
        <f>'3. データシート'!Q43/'3. データシート'!Q$7</f>
        <v>8.4064735426918974E-2</v>
      </c>
      <c r="R43" s="19">
        <f>'3. データシート'!R43/'3. データシート'!R$7</f>
        <v>0.2161723700887199</v>
      </c>
      <c r="S43" s="19">
        <f>'3. データシート'!S43/'3. データシート'!S$7</f>
        <v>0.18597405250791704</v>
      </c>
      <c r="T43" s="19">
        <f>'3. データシート'!T43/'3. データシート'!T$7</f>
        <v>0.25040559724193878</v>
      </c>
      <c r="U43" s="24">
        <f>'3. データシート'!U43/'3. データシート'!U$7</f>
        <v>0.21294213862195871</v>
      </c>
      <c r="V43" s="252">
        <f>'3. データシート'!V43/'3. データシート'!V$7</f>
        <v>0.21180136710896663</v>
      </c>
      <c r="W43" s="253">
        <f>'3. データシート'!W43/'3. データシート'!W$7</f>
        <v>0.19971585143089102</v>
      </c>
      <c r="X43" s="254">
        <f>'3. データシート'!X43/'3. データシート'!X$7</f>
        <v>0.12259639334462488</v>
      </c>
      <c r="Y43" s="11">
        <f>'3. データシート'!Y43/'3. データシート'!Y$7</f>
        <v>0.10717147435897435</v>
      </c>
      <c r="Z43" s="252">
        <f>'3. データシート'!Z43/'3. データシート'!Z$7</f>
        <v>0.21190884340022184</v>
      </c>
      <c r="AA43" s="253">
        <f>'3. データシート'!AA43/'3. データシート'!AA$7</f>
        <v>0.20357341701675355</v>
      </c>
      <c r="AB43" s="254">
        <f>'3. データシート'!AB43/'3. データシート'!AB$7</f>
        <v>0.12937080328276548</v>
      </c>
      <c r="AC43" s="11">
        <f>'3. データシート'!AC43/'3. データシート'!AC$7</f>
        <v>0.13308173602145199</v>
      </c>
      <c r="AD43" s="252">
        <f>'3. データシート'!AD43/'3. データシート'!AD$7</f>
        <v>4.2195133988057049E-2</v>
      </c>
      <c r="AE43" s="253">
        <f>'3. データシート'!AE43/'3. データシート'!AE$7</f>
        <v>4.2289286063092096E-2</v>
      </c>
      <c r="AF43" s="254">
        <f>'3. データシート'!AF43/'3. データシート'!AF$7</f>
        <v>4.3181371585773239E-2</v>
      </c>
      <c r="AG43" s="11">
        <f>'3. データシート'!AG43/'3. データシート'!AG$7</f>
        <v>4.2405927081302398E-2</v>
      </c>
      <c r="AH43" s="252">
        <f>'3. データシート'!AH43/'3. データシート'!AH$7</f>
        <v>4.2550051650351715E-2</v>
      </c>
      <c r="AI43" s="253">
        <f>'3. データシート'!AI43/'3. データシート'!AI$7</f>
        <v>4.2193675889328063E-2</v>
      </c>
      <c r="AJ43" s="254">
        <f>'3. データシート'!AJ43/'3. データシート'!AJ$7</f>
        <v>4.1957354819691463E-2</v>
      </c>
      <c r="AK43" s="11">
        <f>'3. データシート'!AK43/'3. データシート'!AK$7</f>
        <v>4.1708955584553668E-2</v>
      </c>
      <c r="AL43" s="252">
        <f>'3. データシート'!AL43/'3. データシート'!AL$7</f>
        <v>4.3049945818145995E-2</v>
      </c>
      <c r="AM43" s="253">
        <f>'3. データシート'!AM43/'3. データシート'!AM$7</f>
        <v>4.2441094687545734E-2</v>
      </c>
      <c r="AN43" s="254">
        <f>'3. データシート'!AN43/'3. データシート'!AN$7</f>
        <v>4.2056301177382627E-2</v>
      </c>
      <c r="AO43" s="11">
        <f>'3. データシート'!AO43/'3. データシート'!AO$7</f>
        <v>4.1600538642812483E-2</v>
      </c>
      <c r="AP43" s="252">
        <f>'3. データシート'!AP43/'3. データシート'!AP$7</f>
        <v>4.2256949515602937E-2</v>
      </c>
      <c r="AQ43" s="253">
        <f>'3. データシート'!AQ43/'3. データシート'!AQ$7</f>
        <v>4.2889390519187359E-2</v>
      </c>
      <c r="AR43" s="254">
        <f>'3. データシート'!AR43/'3. データシート'!AR$7</f>
        <v>4.1504286827747469E-2</v>
      </c>
      <c r="AS43" s="11">
        <f>'3. データシート'!AS43/'3. データシート'!AS$7</f>
        <v>4.2332655235881041E-2</v>
      </c>
      <c r="AT43" s="252">
        <f>'3. データシート'!AT43/'3. データシート'!AT$7</f>
        <v>4.2189337514700116E-2</v>
      </c>
      <c r="AU43" s="253">
        <f>'3. データシート'!AU43/'3. データシート'!AU$7</f>
        <v>4.3748458692971642E-2</v>
      </c>
      <c r="AV43" s="254">
        <f>'3. データシート'!AV43/'3. データシート'!AV$7</f>
        <v>4.2122752150117279E-2</v>
      </c>
      <c r="AW43" s="11">
        <f>'3. データシート'!AW43/'3. データシート'!AW$7</f>
        <v>4.3226534517442718E-2</v>
      </c>
      <c r="AX43" s="252">
        <f>'3. データシート'!AX43/'3. データシート'!AX$7</f>
        <v>4.237998914598648E-2</v>
      </c>
      <c r="AY43" s="253">
        <f>'3. データシート'!AY43/'3. データシート'!AY$7</f>
        <v>4.3837232160408884E-2</v>
      </c>
      <c r="AZ43" s="254">
        <f>'3. データシート'!AZ43/'3. データシート'!AZ$7</f>
        <v>4.2416769420468556E-2</v>
      </c>
      <c r="BA43" s="11">
        <f>'3. データシート'!BA43/'3. データシート'!BA$7</f>
        <v>4.4332044034513539E-2</v>
      </c>
      <c r="BB43" s="252">
        <f>'3. データシート'!BB43/'3. データシート'!BB$7</f>
        <v>4.2977514084858157E-2</v>
      </c>
      <c r="BC43" s="253">
        <f>'3. データシート'!BC43/'3. データシート'!BC$7</f>
        <v>4.3174036027988687E-2</v>
      </c>
      <c r="BD43" s="254">
        <f>'3. データシート'!BD43/'3. データシート'!BD$7</f>
        <v>4.2720573590918146E-2</v>
      </c>
      <c r="BE43" s="11">
        <f>'3. データシート'!BE43/'3. データシート'!BE$7</f>
        <v>4.4513610987599428E-2</v>
      </c>
      <c r="BF43" s="252">
        <f>'3. データシート'!BF43/'3. データシート'!BF$7</f>
        <v>4.3182045887185654E-2</v>
      </c>
      <c r="BG43" s="253">
        <f>'3. データシート'!BG43/'3. データシート'!BG$7</f>
        <v>4.2922969047380549E-2</v>
      </c>
      <c r="BH43" s="254">
        <f>'3. データシート'!BH43/'3. データシート'!BH$7</f>
        <v>8.9247149816684246E-2</v>
      </c>
      <c r="BI43" s="11">
        <f>'3. データシート'!BI43/'3. データシート'!BI$7</f>
        <v>5.2084908990067062E-2</v>
      </c>
    </row>
    <row r="44" spans="1:61" x14ac:dyDescent="0.15">
      <c r="A44" s="6">
        <v>74</v>
      </c>
      <c r="B44" s="17">
        <f>'3. データシート'!B44/'3. データシート'!B$7</f>
        <v>4.3944967998790503E-2</v>
      </c>
      <c r="C44" s="19">
        <f>'3. データシート'!C44/'3. データシート'!C$7</f>
        <v>4.2261362486081588E-2</v>
      </c>
      <c r="D44" s="18">
        <f>'3. データシート'!D44/'3. データシート'!D$7</f>
        <v>4.3697222504832635E-2</v>
      </c>
      <c r="E44" s="11">
        <f>'3. データシート'!E44/'3. データシート'!E$7</f>
        <v>4.301185124642419E-2</v>
      </c>
      <c r="F44" s="23">
        <f>'3. データシート'!F44/'3. データシート'!F$7</f>
        <v>5.0323362974939369E-2</v>
      </c>
      <c r="G44" s="19">
        <f>'3. データシート'!G44/'3. データシート'!G$7</f>
        <v>5.0915880304788816E-2</v>
      </c>
      <c r="H44" s="19">
        <f>'3. データシート'!H44/'3. データシート'!H$7</f>
        <v>5.1791415395530331E-2</v>
      </c>
      <c r="I44" s="19">
        <f>'3. データシート'!I44/'3. データシート'!I$7</f>
        <v>5.1043143609479438E-2</v>
      </c>
      <c r="J44" s="19">
        <f>'3. データシート'!J44/'3. データシート'!J$7</f>
        <v>5.8337114909494274E-2</v>
      </c>
      <c r="K44" s="19">
        <f>'3. データシート'!K44/'3. データシート'!K$7</f>
        <v>5.7278142660760652E-2</v>
      </c>
      <c r="L44" s="19">
        <f>'3. データシート'!L44/'3. データシート'!L$7</f>
        <v>6.0794614168409242E-2</v>
      </c>
      <c r="M44" s="19">
        <f>'3. データシート'!M44/'3. データシート'!M$7</f>
        <v>5.8386787211475326E-2</v>
      </c>
      <c r="N44" s="19">
        <f>'3. データシート'!N44/'3. データシート'!N$7</f>
        <v>7.7576726981905431E-2</v>
      </c>
      <c r="O44" s="19">
        <f>'3. データシート'!O44/'3. データシート'!O$7</f>
        <v>7.7491148204350019E-2</v>
      </c>
      <c r="P44" s="19">
        <f>'3. データシート'!P44/'3. データシート'!P$7</f>
        <v>8.5382025910435574E-2</v>
      </c>
      <c r="Q44" s="19">
        <f>'3. データシート'!Q44/'3. データシート'!Q$7</f>
        <v>7.5744508142661454E-2</v>
      </c>
      <c r="R44" s="19">
        <f>'3. データシート'!R44/'3. データシート'!R$7</f>
        <v>0.1773384030418251</v>
      </c>
      <c r="S44" s="19">
        <f>'3. データシート'!S44/'3. データシート'!S$7</f>
        <v>0.15205843293492696</v>
      </c>
      <c r="T44" s="19">
        <f>'3. データシート'!T44/'3. データシート'!T$7</f>
        <v>0.20715879132021903</v>
      </c>
      <c r="U44" s="24">
        <f>'3. データシート'!U44/'3. データシート'!U$7</f>
        <v>0.17501533428746677</v>
      </c>
      <c r="V44" s="252">
        <f>'3. データシート'!V44/'3. データシート'!V$7</f>
        <v>0.20029151588258948</v>
      </c>
      <c r="W44" s="253">
        <f>'3. データシート'!W44/'3. データシート'!W$7</f>
        <v>0.18784250050740817</v>
      </c>
      <c r="X44" s="254">
        <f>'3. データシート'!X44/'3. データシート'!X$7</f>
        <v>0.11318122945103118</v>
      </c>
      <c r="Y44" s="11">
        <f>'3. データシート'!Y44/'3. データシート'!Y$7</f>
        <v>9.910857371794872E-2</v>
      </c>
      <c r="Z44" s="252">
        <f>'3. データシート'!Z44/'3. データシート'!Z$7</f>
        <v>0.20111929010789553</v>
      </c>
      <c r="AA44" s="253">
        <f>'3. データシート'!AA44/'3. データシート'!AA$7</f>
        <v>0.19253935314065901</v>
      </c>
      <c r="AB44" s="254">
        <f>'3. データシート'!AB44/'3. データシート'!AB$7</f>
        <v>0.12031832877393683</v>
      </c>
      <c r="AC44" s="11">
        <f>'3. データシート'!AC44/'3. データシート'!AC$7</f>
        <v>0.12339855000496573</v>
      </c>
      <c r="AD44" s="252">
        <f>'3. データシート'!AD44/'3. データシート'!AD$7</f>
        <v>4.1800325716823766E-2</v>
      </c>
      <c r="AE44" s="253">
        <f>'3. データシート'!AE44/'3. データシート'!AE$7</f>
        <v>4.1556792655532769E-2</v>
      </c>
      <c r="AF44" s="254">
        <f>'3. データシート'!AF44/'3. データシート'!AF$7</f>
        <v>4.2886618196109255E-2</v>
      </c>
      <c r="AG44" s="11">
        <f>'3. データシート'!AG44/'3. データシート'!AG$7</f>
        <v>4.1772275297328916E-2</v>
      </c>
      <c r="AH44" s="252">
        <f>'3. データシート'!AH44/'3. データシート'!AH$7</f>
        <v>4.2205715972256384E-2</v>
      </c>
      <c r="AI44" s="253">
        <f>'3. データシート'!AI44/'3. データシート'!AI$7</f>
        <v>4.1600790513833995E-2</v>
      </c>
      <c r="AJ44" s="254">
        <f>'3. データシート'!AJ44/'3. データシート'!AJ$7</f>
        <v>4.1416920507025647E-2</v>
      </c>
      <c r="AK44" s="11">
        <f>'3. データシート'!AK44/'3. データシート'!AK$7</f>
        <v>4.0935672514619881E-2</v>
      </c>
      <c r="AL44" s="252">
        <f>'3. データシート'!AL44/'3. データシート'!AL$7</f>
        <v>4.2458871047187471E-2</v>
      </c>
      <c r="AM44" s="253">
        <f>'3. データシート'!AM44/'3. データシート'!AM$7</f>
        <v>4.1953266012976241E-2</v>
      </c>
      <c r="AN44" s="254">
        <f>'3. データシート'!AN44/'3. データシート'!AN$7</f>
        <v>4.1184165899510634E-2</v>
      </c>
      <c r="AO44" s="11">
        <f>'3. データシート'!AO44/'3. データシート'!AO$7</f>
        <v>4.1167700668494206E-2</v>
      </c>
      <c r="AP44" s="252">
        <f>'3. データシート'!AP44/'3. データシート'!AP$7</f>
        <v>4.1575385813738375E-2</v>
      </c>
      <c r="AQ44" s="253">
        <f>'3. データシート'!AQ44/'3. データシート'!AQ$7</f>
        <v>4.2349592698007657E-2</v>
      </c>
      <c r="AR44" s="254">
        <f>'3. データシート'!AR44/'3. データシート'!AR$7</f>
        <v>4.1212003117692908E-2</v>
      </c>
      <c r="AS44" s="11">
        <f>'3. データシート'!AS44/'3. データシート'!AS$7</f>
        <v>4.1848299912816043E-2</v>
      </c>
      <c r="AT44" s="252">
        <f>'3. データシート'!AT44/'3. データシート'!AT$7</f>
        <v>4.1846334770678166E-2</v>
      </c>
      <c r="AU44" s="253">
        <f>'3. データシート'!AU44/'3. データシート'!AU$7</f>
        <v>4.2909987669543771E-2</v>
      </c>
      <c r="AV44" s="254">
        <f>'3. データシート'!AV44/'3. データシート'!AV$7</f>
        <v>4.1682955433932758E-2</v>
      </c>
      <c r="AW44" s="11">
        <f>'3. データシート'!AW44/'3. データシート'!AW$7</f>
        <v>4.2883077375987441E-2</v>
      </c>
      <c r="AX44" s="252">
        <f>'3. データシート'!AX44/'3. データシート'!AX$7</f>
        <v>4.1738615619912184E-2</v>
      </c>
      <c r="AY44" s="253">
        <f>'3. データシート'!AY44/'3. データシート'!AY$7</f>
        <v>4.3050914094751327E-2</v>
      </c>
      <c r="AZ44" s="254">
        <f>'3. データシート'!AZ44/'3. データシート'!AZ$7</f>
        <v>4.1726263871763258E-2</v>
      </c>
      <c r="BA44" s="11">
        <f>'3. データシート'!BA44/'3. データシート'!BA$7</f>
        <v>4.3935336705345635E-2</v>
      </c>
      <c r="BB44" s="252">
        <f>'3. データシート'!BB44/'3. データシート'!BB$7</f>
        <v>4.2329361320237326E-2</v>
      </c>
      <c r="BC44" s="253">
        <f>'3. データシート'!BC44/'3. データシート'!BC$7</f>
        <v>4.2429656096471639E-2</v>
      </c>
      <c r="BD44" s="254">
        <f>'3. データシート'!BD44/'3. データシート'!BD$7</f>
        <v>4.2023501294562837E-2</v>
      </c>
      <c r="BE44" s="11">
        <f>'3. データシート'!BE44/'3. データシート'!BE$7</f>
        <v>4.387135022973173E-2</v>
      </c>
      <c r="BF44" s="252">
        <f>'3. データシート'!BF44/'3. データシート'!BF$7</f>
        <v>4.2681094078749628E-2</v>
      </c>
      <c r="BG44" s="253">
        <f>'3. データシート'!BG44/'3. データシート'!BG$7</f>
        <v>4.2422117599919866E-2</v>
      </c>
      <c r="BH44" s="254">
        <f>'3. データシート'!BH44/'3. データシート'!BH$7</f>
        <v>7.9403344884737076E-2</v>
      </c>
      <c r="BI44" s="11">
        <f>'3. データシート'!BI44/'3. データシート'!BI$7</f>
        <v>4.9513437200625218E-2</v>
      </c>
    </row>
    <row r="45" spans="1:61" x14ac:dyDescent="0.15">
      <c r="A45" s="6">
        <v>76</v>
      </c>
      <c r="B45" s="17">
        <f>'3. データシート'!B45/'3. データシート'!B$7</f>
        <v>4.3289825127248903E-2</v>
      </c>
      <c r="C45" s="19">
        <f>'3. データシート'!C45/'3. データシート'!C$7</f>
        <v>4.2008300435266731E-2</v>
      </c>
      <c r="D45" s="18">
        <f>'3. データシート'!D45/'3. データシート'!D$7</f>
        <v>4.3137653881371453E-2</v>
      </c>
      <c r="E45" s="11">
        <f>'3. データシート'!E45/'3. データシート'!E$7</f>
        <v>4.2654270535349405E-2</v>
      </c>
      <c r="F45" s="23">
        <f>'3. データシート'!F45/'3. データシート'!F$7</f>
        <v>4.8403395311236865E-2</v>
      </c>
      <c r="G45" s="19">
        <f>'3. データシート'!G45/'3. データシート'!G$7</f>
        <v>4.8796487863955192E-2</v>
      </c>
      <c r="H45" s="19">
        <f>'3. データシート'!H45/'3. データシート'!H$7</f>
        <v>4.9916383722698021E-2</v>
      </c>
      <c r="I45" s="19">
        <f>'3. データシート'!I45/'3. データシート'!I$7</f>
        <v>4.9169536155560058E-2</v>
      </c>
      <c r="J45" s="19">
        <f>'3. データシート'!J45/'3. データシート'!J$7</f>
        <v>5.4858064841425906E-2</v>
      </c>
      <c r="K45" s="19">
        <f>'3. データシート'!K45/'3. データシート'!K$7</f>
        <v>5.4172394480932744E-2</v>
      </c>
      <c r="L45" s="19">
        <f>'3. データシート'!L45/'3. データシート'!L$7</f>
        <v>5.7173458458713723E-2</v>
      </c>
      <c r="M45" s="19">
        <f>'3. データシート'!M45/'3. データシート'!M$7</f>
        <v>5.5305823526440728E-2</v>
      </c>
      <c r="N45" s="19">
        <f>'3. データシート'!N45/'3. データシート'!N$7</f>
        <v>6.9879036289113267E-2</v>
      </c>
      <c r="O45" s="19">
        <f>'3. データシート'!O45/'3. データシート'!O$7</f>
        <v>7.0561456752655544E-2</v>
      </c>
      <c r="P45" s="19">
        <f>'3. データシート'!P45/'3. データシート'!P$7</f>
        <v>7.6966234826073648E-2</v>
      </c>
      <c r="Q45" s="19">
        <f>'3. データシート'!Q45/'3. データシート'!Q$7</f>
        <v>6.8641875095124552E-2</v>
      </c>
      <c r="R45" s="19">
        <f>'3. データシート'!R45/'3. データシート'!R$7</f>
        <v>0.14626108998732573</v>
      </c>
      <c r="S45" s="19">
        <f>'3. データシート'!S45/'3. データシート'!S$7</f>
        <v>0.12554908570844825</v>
      </c>
      <c r="T45" s="19">
        <f>'3. データシート'!T45/'3. データシート'!T$7</f>
        <v>0.17263232610018253</v>
      </c>
      <c r="U45" s="24">
        <f>'3. データシート'!U45/'3. データシート'!U$7</f>
        <v>0.14521570231036598</v>
      </c>
      <c r="V45" s="252">
        <f>'3. データシート'!V45/'3. データシート'!V$7</f>
        <v>0.18938480096501809</v>
      </c>
      <c r="W45" s="253">
        <f>'3. データシート'!W45/'3. データシート'!W$7</f>
        <v>0.17652729855896082</v>
      </c>
      <c r="X45" s="254">
        <f>'3. データシート'!X45/'3. データシート'!X$7</f>
        <v>0.10521072033476138</v>
      </c>
      <c r="Y45" s="11">
        <f>'3. データシート'!Y45/'3. データシート'!Y$7</f>
        <v>9.2097355769230768E-2</v>
      </c>
      <c r="Z45" s="252">
        <f>'3. データシート'!Z45/'3. データシート'!Z$7</f>
        <v>0.18992638902894021</v>
      </c>
      <c r="AA45" s="253">
        <f>'3. データシート'!AA45/'3. データシート'!AA$7</f>
        <v>0.18115098446120362</v>
      </c>
      <c r="AB45" s="254">
        <f>'3. データシート'!AB45/'3. データシート'!AB$7</f>
        <v>0.11161402636160159</v>
      </c>
      <c r="AC45" s="11">
        <f>'3. データシート'!AC45/'3. データシート'!AC$7</f>
        <v>0.11510577018571855</v>
      </c>
      <c r="AD45" s="252">
        <f>'3. データシート'!AD45/'3. データシート'!AD$7</f>
        <v>4.1454868479494644E-2</v>
      </c>
      <c r="AE45" s="253">
        <f>'3. データシート'!AE45/'3. データシート'!AE$7</f>
        <v>4.1361461080183612E-2</v>
      </c>
      <c r="AF45" s="254">
        <f>'3. データシート'!AF45/'3. データシート'!AF$7</f>
        <v>4.205148359206131E-2</v>
      </c>
      <c r="AG45" s="11">
        <f>'3. データシート'!AG45/'3. データシート'!AG$7</f>
        <v>4.1674790407486839E-2</v>
      </c>
      <c r="AH45" s="252">
        <f>'3. データシート'!AH45/'3. データシート'!AH$7</f>
        <v>4.1664617049535148E-2</v>
      </c>
      <c r="AI45" s="253">
        <f>'3. データシート'!AI45/'3. データシート'!AI$7</f>
        <v>4.1254940711462448E-2</v>
      </c>
      <c r="AJ45" s="254">
        <f>'3. データシート'!AJ45/'3. データシート'!AJ$7</f>
        <v>4.1367790114965115E-2</v>
      </c>
      <c r="AK45" s="11">
        <f>'3. データシート'!AK45/'3. データシート'!AK$7</f>
        <v>4.0452370595911266E-2</v>
      </c>
      <c r="AL45" s="252">
        <f>'3. データシート'!AL45/'3. データシート'!AL$7</f>
        <v>4.1769283814402522E-2</v>
      </c>
      <c r="AM45" s="253">
        <f>'3. データシート'!AM45/'3. データシート'!AM$7</f>
        <v>4.1758134543148445E-2</v>
      </c>
      <c r="AN45" s="254">
        <f>'3. データシート'!AN45/'3. データシート'!AN$7</f>
        <v>4.1184165899510634E-2</v>
      </c>
      <c r="AO45" s="11">
        <f>'3. データシート'!AO45/'3. データシート'!AO$7</f>
        <v>4.0350117828115234E-2</v>
      </c>
      <c r="AP45" s="252">
        <f>'3. データシート'!AP45/'3. データシート'!AP$7</f>
        <v>4.1039871476559076E-2</v>
      </c>
      <c r="AQ45" s="253">
        <f>'3. データシート'!AQ45/'3. データシート'!AQ$7</f>
        <v>4.17607223476298E-2</v>
      </c>
      <c r="AR45" s="254">
        <f>'3. データシート'!AR45/'3. データシート'!AR$7</f>
        <v>4.0968433359314105E-2</v>
      </c>
      <c r="AS45" s="11">
        <f>'3. データシート'!AS45/'3. データシート'!AS$7</f>
        <v>4.1121766928218541E-2</v>
      </c>
      <c r="AT45" s="252">
        <f>'3. データシート'!AT45/'3. データシート'!AT$7</f>
        <v>4.1356330850646807E-2</v>
      </c>
      <c r="AU45" s="253">
        <f>'3. データシート'!AU45/'3. データシート'!AU$7</f>
        <v>4.2466091245376078E-2</v>
      </c>
      <c r="AV45" s="254">
        <f>'3. データシート'!AV45/'3. データシート'!AV$7</f>
        <v>4.1096559812353405E-2</v>
      </c>
      <c r="AW45" s="11">
        <f>'3. データシート'!AW45/'3. データシート'!AW$7</f>
        <v>4.2343359010843434E-2</v>
      </c>
      <c r="AX45" s="252">
        <f>'3. データシート'!AX45/'3. データシート'!AX$7</f>
        <v>4.1343924219251073E-2</v>
      </c>
      <c r="AY45" s="253">
        <f>'3. データシート'!AY45/'3. データシート'!AY$7</f>
        <v>4.2657755061922549E-2</v>
      </c>
      <c r="AZ45" s="254">
        <f>'3. データシート'!AZ45/'3. データシート'!AZ$7</f>
        <v>4.1479654747225647E-2</v>
      </c>
      <c r="BA45" s="11">
        <f>'3. データシート'!BA45/'3. データシート'!BA$7</f>
        <v>4.3241098879301797E-2</v>
      </c>
      <c r="BB45" s="252">
        <f>'3. データシート'!BB45/'3. データシート'!BB$7</f>
        <v>4.1731066460587329E-2</v>
      </c>
      <c r="BC45" s="253">
        <f>'3. データシート'!BC45/'3. データシート'!BC$7</f>
        <v>4.1883777480025808E-2</v>
      </c>
      <c r="BD45" s="254">
        <f>'3. データシート'!BD45/'3. データシート'!BD$7</f>
        <v>4.1724756024696275E-2</v>
      </c>
      <c r="BE45" s="11">
        <f>'3. データシート'!BE45/'3. データシート'!BE$7</f>
        <v>4.33278988192283E-2</v>
      </c>
      <c r="BF45" s="252">
        <f>'3. データシート'!BF45/'3. データシート'!BF$7</f>
        <v>4.2230237451157199E-2</v>
      </c>
      <c r="BG45" s="253">
        <f>'3. データシート'!BG45/'3. データシート'!BG$7</f>
        <v>4.2171691876189521E-2</v>
      </c>
      <c r="BH45" s="254">
        <f>'3. データシート'!BH45/'3. データシート'!BH$7</f>
        <v>7.1317362262066197E-2</v>
      </c>
      <c r="BI45" s="11">
        <f>'3. データシート'!BI45/'3. データシート'!BI$7</f>
        <v>4.7547017596934402E-2</v>
      </c>
    </row>
    <row r="46" spans="1:61" x14ac:dyDescent="0.15">
      <c r="A46" s="6">
        <v>78</v>
      </c>
      <c r="B46" s="17">
        <f>'3. データシート'!B46/'3. データシート'!B$7</f>
        <v>4.2634682255707303E-2</v>
      </c>
      <c r="C46" s="19">
        <f>'3. データシート'!C46/'3. データシート'!C$7</f>
        <v>4.1805850794614838E-2</v>
      </c>
      <c r="D46" s="18">
        <f>'3. データシート'!D46/'3. データシート'!D$7</f>
        <v>4.293417438193102E-2</v>
      </c>
      <c r="E46" s="11">
        <f>'3. データシート'!E46/'3. データシート'!E$7</f>
        <v>4.2449938700449531E-2</v>
      </c>
      <c r="F46" s="23">
        <f>'3. データシート'!F46/'3. データシート'!F$7</f>
        <v>4.6988682295877125E-2</v>
      </c>
      <c r="G46" s="19">
        <f>'3. データシート'!G46/'3. データシート'!G$7</f>
        <v>4.7534944744411362E-2</v>
      </c>
      <c r="H46" s="19">
        <f>'3. データシート'!H46/'3. データシート'!H$7</f>
        <v>4.8345411240054731E-2</v>
      </c>
      <c r="I46" s="19">
        <f>'3. データシート'!I46/'3. データシート'!I$7</f>
        <v>4.7650394976706499E-2</v>
      </c>
      <c r="J46" s="19">
        <f>'3. データシート'!J46/'3. データシート'!J$7</f>
        <v>5.1984066959108559E-2</v>
      </c>
      <c r="K46" s="19">
        <f>'3. データシート'!K46/'3. データシート'!K$7</f>
        <v>5.1524871442390915E-2</v>
      </c>
      <c r="L46" s="19">
        <f>'3. データシート'!L46/'3. データシート'!L$7</f>
        <v>5.4368337838527056E-2</v>
      </c>
      <c r="M46" s="19">
        <f>'3. データシート'!M46/'3. データシート'!M$7</f>
        <v>5.2881458659528258E-2</v>
      </c>
      <c r="N46" s="19">
        <f>'3. データシート'!N46/'3. データシート'!N$7</f>
        <v>6.4480655803259027E-2</v>
      </c>
      <c r="O46" s="19">
        <f>'3. データシート'!O46/'3. データシート'!O$7</f>
        <v>6.4744562468386446E-2</v>
      </c>
      <c r="P46" s="19">
        <f>'3. データシート'!P46/'3. データシート'!P$7</f>
        <v>7.0182597164133428E-2</v>
      </c>
      <c r="Q46" s="19">
        <f>'3. データシート'!Q46/'3. データシート'!Q$7</f>
        <v>6.3264167216275174E-2</v>
      </c>
      <c r="R46" s="19">
        <f>'3. データシート'!R46/'3. データシート'!R$7</f>
        <v>0.12136882129277567</v>
      </c>
      <c r="S46" s="19">
        <f>'3. データシート'!S46/'3. データシート'!S$7</f>
        <v>0.10527122280110328</v>
      </c>
      <c r="T46" s="19">
        <f>'3. データシート'!T46/'3. データシート'!T$7</f>
        <v>0.1432265260596228</v>
      </c>
      <c r="U46" s="24">
        <f>'3. データシート'!U46/'3. データシート'!U$7</f>
        <v>0.12093641382130443</v>
      </c>
      <c r="V46" s="252">
        <f>'3. データシート'!V46/'3. データシート'!V$7</f>
        <v>0.17898069963811822</v>
      </c>
      <c r="W46" s="253">
        <f>'3. データシート'!W46/'3. データシート'!W$7</f>
        <v>0.16683580271970774</v>
      </c>
      <c r="X46" s="254">
        <f>'3. データシート'!X46/'3. データシート'!X$7</f>
        <v>9.7887815084188506E-2</v>
      </c>
      <c r="Y46" s="11">
        <f>'3. データシート'!Y46/'3. データシート'!Y$7</f>
        <v>8.5236378205128208E-2</v>
      </c>
      <c r="Z46" s="252">
        <f>'3. データシート'!Z46/'3. データシート'!Z$7</f>
        <v>0.18034687909650096</v>
      </c>
      <c r="AA46" s="253">
        <f>'3. データシート'!AA46/'3. データシート'!AA$7</f>
        <v>0.17183782963000455</v>
      </c>
      <c r="AB46" s="254">
        <f>'3. データシート'!AB46/'3. データシート'!AB$7</f>
        <v>0.10385476249689132</v>
      </c>
      <c r="AC46" s="11">
        <f>'3. データシート'!AC46/'3. データシート'!AC$7</f>
        <v>0.10671367563809712</v>
      </c>
      <c r="AD46" s="252">
        <f>'3. データシート'!AD46/'3. データシート'!AD$7</f>
        <v>4.0862656072644721E-2</v>
      </c>
      <c r="AE46" s="253">
        <f>'3. データシート'!AE46/'3. データシート'!AE$7</f>
        <v>4.106846371715988E-2</v>
      </c>
      <c r="AF46" s="254">
        <f>'3. データシート'!AF46/'3. データシート'!AF$7</f>
        <v>4.1658479072509337E-2</v>
      </c>
      <c r="AG46" s="11">
        <f>'3. データシート'!AG46/'3. データシート'!AG$7</f>
        <v>4.1041138623513357E-2</v>
      </c>
      <c r="AH46" s="252">
        <f>'3. データシート'!AH46/'3. データシート'!AH$7</f>
        <v>4.1517044616065722E-2</v>
      </c>
      <c r="AI46" s="253">
        <f>'3. データシート'!AI46/'3. データシート'!AI$7</f>
        <v>4.100790513833992E-2</v>
      </c>
      <c r="AJ46" s="254">
        <f>'3. データシート'!AJ46/'3. データシート'!AJ$7</f>
        <v>4.1122138154662473E-2</v>
      </c>
      <c r="AK46" s="11">
        <f>'3. データシート'!AK46/'3. データシート'!AK$7</f>
        <v>4.0307380020298683E-2</v>
      </c>
      <c r="AL46" s="252">
        <f>'3. データシート'!AL46/'3. データシート'!AL$7</f>
        <v>4.1523002659836467E-2</v>
      </c>
      <c r="AM46" s="253">
        <f>'3. データシート'!AM46/'3. データシート'!AM$7</f>
        <v>4.1319088736035903E-2</v>
      </c>
      <c r="AN46" s="254">
        <f>'3. データシート'!AN46/'3. データシート'!AN$7</f>
        <v>4.089345414021997E-2</v>
      </c>
      <c r="AO46" s="11">
        <f>'3. データシート'!AO46/'3. データシート'!AO$7</f>
        <v>4.0494397152887988E-2</v>
      </c>
      <c r="AP46" s="252">
        <f>'3. データシート'!AP46/'3. データシート'!AP$7</f>
        <v>4.0845138990312058E-2</v>
      </c>
      <c r="AQ46" s="253">
        <f>'3. データシート'!AQ46/'3. データシート'!AQ$7</f>
        <v>4.1466287172440865E-2</v>
      </c>
      <c r="AR46" s="254">
        <f>'3. データシート'!AR46/'3. データシート'!AR$7</f>
        <v>4.0578721745908028E-2</v>
      </c>
      <c r="AS46" s="11">
        <f>'3. データシート'!AS46/'3. データシート'!AS$7</f>
        <v>4.1121766928218541E-2</v>
      </c>
      <c r="AT46" s="252">
        <f>'3. データシート'!AT46/'3. データシート'!AT$7</f>
        <v>4.1062328498627988E-2</v>
      </c>
      <c r="AU46" s="253">
        <f>'3. データシート'!AU46/'3. データシート'!AU$7</f>
        <v>4.1824907521578296E-2</v>
      </c>
      <c r="AV46" s="254">
        <f>'3. データシート'!AV46/'3. データシート'!AV$7</f>
        <v>4.1047693510555122E-2</v>
      </c>
      <c r="AW46" s="11">
        <f>'3. データシート'!AW46/'3. データシート'!AW$7</f>
        <v>4.1852705951621605E-2</v>
      </c>
      <c r="AX46" s="252">
        <f>'3. データシート'!AX46/'3. データシート'!AX$7</f>
        <v>4.1047905668755241E-2</v>
      </c>
      <c r="AY46" s="253">
        <f>'3. データシート'!AY46/'3. データシート'!AY$7</f>
        <v>4.2117161391782974E-2</v>
      </c>
      <c r="AZ46" s="254">
        <f>'3. データシート'!AZ46/'3. データシート'!AZ$7</f>
        <v>4.0937114673242909E-2</v>
      </c>
      <c r="BA46" s="11">
        <f>'3. データシート'!BA46/'3. データシート'!BA$7</f>
        <v>4.2646037885549937E-2</v>
      </c>
      <c r="BB46" s="252">
        <f>'3. データシート'!BB46/'3. データシート'!BB$7</f>
        <v>4.1681208555616495E-2</v>
      </c>
      <c r="BC46" s="253">
        <f>'3. データシート'!BC46/'3. データシート'!BC$7</f>
        <v>4.1734901493722394E-2</v>
      </c>
      <c r="BD46" s="254">
        <f>'3. データシート'!BD46/'3. データシート'!BD$7</f>
        <v>4.147580163314081E-2</v>
      </c>
      <c r="BE46" s="11">
        <f>'3. データシート'!BE46/'3. データシート'!BE$7</f>
        <v>4.2932661429771257E-2</v>
      </c>
      <c r="BF46" s="252">
        <f>'3. データシート'!BF46/'3. データシート'!BF$7</f>
        <v>4.177938082356477E-2</v>
      </c>
      <c r="BG46" s="253">
        <f>'3. データシート'!BG46/'3. データシート'!BG$7</f>
        <v>4.197135129720525E-2</v>
      </c>
      <c r="BH46" s="254">
        <f>'3. データシート'!BH46/'3. データシート'!BH$7</f>
        <v>6.5039425443222346E-2</v>
      </c>
      <c r="BI46" s="11">
        <f>'3. データシート'!BI46/'3. データシート'!BI$7</f>
        <v>4.573186103968134E-2</v>
      </c>
    </row>
    <row r="47" spans="1:61" x14ac:dyDescent="0.15">
      <c r="A47" s="6">
        <v>80</v>
      </c>
      <c r="B47" s="17">
        <f>'3. データシート'!B47/'3. データシート'!B$7</f>
        <v>4.2634682255707303E-2</v>
      </c>
      <c r="C47" s="19">
        <f>'3. データシート'!C47/'3. データシート'!C$7</f>
        <v>4.1350339103148094E-2</v>
      </c>
      <c r="D47" s="18">
        <f>'3. データシート'!D47/'3. データシート'!D$7</f>
        <v>4.2476345508190051E-2</v>
      </c>
      <c r="E47" s="11">
        <f>'3. データシート'!E47/'3. データシート'!E$7</f>
        <v>4.2194523906824682E-2</v>
      </c>
      <c r="F47" s="23">
        <f>'3. データシート'!F47/'3. データシート'!F$7</f>
        <v>4.5826596604688762E-2</v>
      </c>
      <c r="G47" s="19">
        <f>'3. データシート'!G47/'3. データシート'!G$7</f>
        <v>4.6222939900085788E-2</v>
      </c>
      <c r="H47" s="19">
        <f>'3. データシート'!H47/'3. データシート'!H$7</f>
        <v>4.7129174479298638E-2</v>
      </c>
      <c r="I47" s="19">
        <f>'3. データシート'!I47/'3. データシート'!I$7</f>
        <v>4.6333805955033419E-2</v>
      </c>
      <c r="J47" s="19">
        <f>'3. データシート'!J47/'3. データシート'!J$7</f>
        <v>5.016891040185549E-2</v>
      </c>
      <c r="K47" s="19">
        <f>'3. データシート'!K47/'3. データシート'!K$7</f>
        <v>4.9437401354309865E-2</v>
      </c>
      <c r="L47" s="19">
        <f>'3. データシート'!L47/'3. データシート'!L$7</f>
        <v>5.2022236956189113E-2</v>
      </c>
      <c r="M47" s="19">
        <f>'3. データシート'!M47/'3. データシート'!M$7</f>
        <v>5.0558108995403805E-2</v>
      </c>
      <c r="N47" s="19">
        <f>'3. データシート'!N47/'3. データシート'!N$7</f>
        <v>5.9482155353393983E-2</v>
      </c>
      <c r="O47" s="19">
        <f>'3. データシート'!O47/'3. データシート'!O$7</f>
        <v>5.953464845725847E-2</v>
      </c>
      <c r="P47" s="19">
        <f>'3. データシート'!P47/'3. データシート'!P$7</f>
        <v>6.4470060185657457E-2</v>
      </c>
      <c r="Q47" s="19">
        <f>'3. データシート'!Q47/'3. データシート'!Q$7</f>
        <v>5.8698188828572875E-2</v>
      </c>
      <c r="R47" s="19">
        <f>'3. データシート'!R47/'3. データシート'!R$7</f>
        <v>0.10200253485424587</v>
      </c>
      <c r="S47" s="19">
        <f>'3. データシート'!S47/'3. データシート'!S$7</f>
        <v>8.9181734600061291E-2</v>
      </c>
      <c r="T47" s="19">
        <f>'3. データシート'!T47/'3. データシート'!T$7</f>
        <v>0.1198032853376597</v>
      </c>
      <c r="U47" s="24">
        <f>'3. データシート'!U47/'3. データシート'!U$7</f>
        <v>0.10207524023717031</v>
      </c>
      <c r="V47" s="252">
        <f>'3. データシート'!V47/'3. データシート'!V$7</f>
        <v>0.16892842782468839</v>
      </c>
      <c r="W47" s="253">
        <f>'3. データシート'!W47/'3. データシート'!W$7</f>
        <v>0.15739801096001624</v>
      </c>
      <c r="X47" s="254">
        <f>'3. データシート'!X47/'3. データシート'!X$7</f>
        <v>9.1013250971405793E-2</v>
      </c>
      <c r="Y47" s="11">
        <f>'3. データシート'!Y47/'3. データシート'!Y$7</f>
        <v>7.9777644230769232E-2</v>
      </c>
      <c r="Z47" s="252">
        <f>'3. データシート'!Z47/'3. データシート'!Z$7</f>
        <v>0.1702127659574468</v>
      </c>
      <c r="AA47" s="253">
        <f>'3. データシート'!AA47/'3. データシート'!AA$7</f>
        <v>0.16318266943361848</v>
      </c>
      <c r="AB47" s="254">
        <f>'3. データシート'!AB47/'3. データシート'!AB$7</f>
        <v>9.6941059437950755E-2</v>
      </c>
      <c r="AC47" s="11">
        <f>'3. データシート'!AC47/'3. データシート'!AC$7</f>
        <v>9.9910616744463207E-2</v>
      </c>
      <c r="AD47" s="252">
        <f>'3. データシート'!AD47/'3. データシート'!AD$7</f>
        <v>4.066525193702808E-2</v>
      </c>
      <c r="AE47" s="253">
        <f>'3. データシート'!AE47/'3. データシート'!AE$7</f>
        <v>4.072663346029886E-2</v>
      </c>
      <c r="AF47" s="254">
        <f>'3. データシート'!AF47/'3. データシート'!AF$7</f>
        <v>4.1854981332285324E-2</v>
      </c>
      <c r="AG47" s="11">
        <f>'3. データシート'!AG47/'3. データシート'!AG$7</f>
        <v>4.0699941509066098E-2</v>
      </c>
      <c r="AH47" s="252">
        <f>'3. データシート'!AH47/'3. データシート'!AH$7</f>
        <v>4.1123518126813911E-2</v>
      </c>
      <c r="AI47" s="253">
        <f>'3. データシート'!AI47/'3. データシート'!AI$7</f>
        <v>4.1156126482213437E-2</v>
      </c>
      <c r="AJ47" s="254">
        <f>'3. データシート'!AJ47/'3. データシート'!AJ$7</f>
        <v>4.0827355802299299E-2</v>
      </c>
      <c r="AK47" s="11">
        <f>'3. データシート'!AK47/'3. データシート'!AK$7</f>
        <v>4.0065729060944369E-2</v>
      </c>
      <c r="AL47" s="252">
        <f>'3. データシート'!AL47/'3. データシート'!AL$7</f>
        <v>4.1128952812530782E-2</v>
      </c>
      <c r="AM47" s="253">
        <f>'3. データシート'!AM47/'3. データシート'!AM$7</f>
        <v>4.0782477194009466E-2</v>
      </c>
      <c r="AN47" s="254">
        <f>'3. データシート'!AN47/'3. データシート'!AN$7</f>
        <v>4.055429042104753E-2</v>
      </c>
      <c r="AO47" s="11">
        <f>'3. データシート'!AO47/'3. データシート'!AO$7</f>
        <v>4.0253931611600055E-2</v>
      </c>
      <c r="AP47" s="252">
        <f>'3. データシート'!AP47/'3. データシート'!AP$7</f>
        <v>4.0504357139379776E-2</v>
      </c>
      <c r="AQ47" s="253">
        <f>'3. データシート'!AQ47/'3. データシート'!AQ$7</f>
        <v>4.1220924526450091E-2</v>
      </c>
      <c r="AR47" s="254">
        <f>'3. データシート'!AR47/'3. データシート'!AR$7</f>
        <v>4.0091582229150428E-2</v>
      </c>
      <c r="AS47" s="11">
        <f>'3. データシート'!AS47/'3. データシート'!AS$7</f>
        <v>4.0831153734379538E-2</v>
      </c>
      <c r="AT47" s="252">
        <f>'3. データシート'!AT47/'3. データシート'!AT$7</f>
        <v>4.0915327322618579E-2</v>
      </c>
      <c r="AU47" s="253">
        <f>'3. データシート'!AU47/'3. データシート'!AU$7</f>
        <v>4.1775585696670774E-2</v>
      </c>
      <c r="AV47" s="254">
        <f>'3. データシート'!AV47/'3. データシート'!AV$7</f>
        <v>4.0559030492572319E-2</v>
      </c>
      <c r="AW47" s="11">
        <f>'3. データシート'!AW47/'3. データシート'!AW$7</f>
        <v>4.1509248810166328E-2</v>
      </c>
      <c r="AX47" s="252">
        <f>'3. データシート'!AX47/'3. データシート'!AX$7</f>
        <v>4.0653214268094137E-2</v>
      </c>
      <c r="AY47" s="253">
        <f>'3. データシート'!AY47/'3. データシート'!AY$7</f>
        <v>4.2018871633575781E-2</v>
      </c>
      <c r="AZ47" s="254">
        <f>'3. データシート'!AZ47/'3. データシート'!AZ$7</f>
        <v>4.0887792848335387E-2</v>
      </c>
      <c r="BA47" s="11">
        <f>'3. データシート'!BA47/'3. データシート'!BA$7</f>
        <v>4.2398095804819992E-2</v>
      </c>
      <c r="BB47" s="252">
        <f>'3. データシート'!BB47/'3. データシート'!BB$7</f>
        <v>4.1132771600937326E-2</v>
      </c>
      <c r="BC47" s="253">
        <f>'3. データシート'!BC47/'3. データシート'!BC$7</f>
        <v>4.1288273534812167E-2</v>
      </c>
      <c r="BD47" s="254">
        <f>'3. データシート'!BD47/'3. データシート'!BD$7</f>
        <v>4.1226847241585339E-2</v>
      </c>
      <c r="BE47" s="11">
        <f>'3. データシート'!BE47/'3. データシート'!BE$7</f>
        <v>4.2537424040314215E-2</v>
      </c>
      <c r="BF47" s="252">
        <f>'3. データシート'!BF47/'3. データシート'!BF$7</f>
        <v>4.1629095281033965E-2</v>
      </c>
      <c r="BG47" s="253">
        <f>'3. データシート'!BG47/'3. データシート'!BG$7</f>
        <v>4.14204147049985E-2</v>
      </c>
      <c r="BH47" s="254">
        <f>'3. データシート'!BH47/'3. データシート'!BH$7</f>
        <v>5.9866405504495006E-2</v>
      </c>
      <c r="BI47" s="11">
        <f>'3. データシート'!BI47/'3. データシート'!BI$7</f>
        <v>4.4320072606262292E-2</v>
      </c>
    </row>
    <row r="48" spans="1:61" x14ac:dyDescent="0.15">
      <c r="A48" s="6">
        <v>82</v>
      </c>
      <c r="B48" s="17">
        <f>'3. データシート'!B48/'3. データシート'!B$7</f>
        <v>4.2382704228191299E-2</v>
      </c>
      <c r="C48" s="19">
        <f>'3. データシート'!C48/'3. データシート'!C$7</f>
        <v>4.1603401153962952E-2</v>
      </c>
      <c r="D48" s="18">
        <f>'3. データシート'!D48/'3. データシート'!D$7</f>
        <v>4.2374605758469831E-2</v>
      </c>
      <c r="E48" s="11">
        <f>'3. データシート'!E48/'3. データシート'!E$7</f>
        <v>4.2092357989374746E-2</v>
      </c>
      <c r="F48" s="23">
        <f>'3. データシート'!F48/'3. データシート'!F$7</f>
        <v>4.4765561843168961E-2</v>
      </c>
      <c r="G48" s="19">
        <f>'3. データシート'!G48/'3. データシート'!G$7</f>
        <v>4.5112781954887216E-2</v>
      </c>
      <c r="H48" s="19">
        <f>'3. データシート'!H48/'3. データシート'!H$7</f>
        <v>4.6216996908731565E-2</v>
      </c>
      <c r="I48" s="19">
        <f>'3. データシート'!I48/'3. データシート'!I$7</f>
        <v>4.5371683208426168E-2</v>
      </c>
      <c r="J48" s="19">
        <f>'3. データシート'!J48/'3. データシート'!J$7</f>
        <v>4.8202490798164674E-2</v>
      </c>
      <c r="K48" s="19">
        <f>'3. データシート'!K48/'3. データシート'!K$7</f>
        <v>4.7604500789165519E-2</v>
      </c>
      <c r="L48" s="19">
        <f>'3. データシート'!L48/'3. データシート'!L$7</f>
        <v>4.9982149232416992E-2</v>
      </c>
      <c r="M48" s="19">
        <f>'3. データシート'!M48/'3. データシート'!M$7</f>
        <v>4.8941865750795496E-2</v>
      </c>
      <c r="N48" s="19">
        <f>'3. データシート'!N48/'3. データシート'!N$7</f>
        <v>5.5583325002499254E-2</v>
      </c>
      <c r="O48" s="19">
        <f>'3. データシート'!O48/'3. データシート'!O$7</f>
        <v>5.5639858371269599E-2</v>
      </c>
      <c r="P48" s="19">
        <f>'3. データシート'!P48/'3. データシート'!P$7</f>
        <v>5.993063347954708E-2</v>
      </c>
      <c r="Q48" s="19">
        <f>'3. データシート'!Q48/'3. データシート'!Q$7</f>
        <v>5.5400537770787885E-2</v>
      </c>
      <c r="R48" s="19">
        <f>'3. データシート'!R48/'3. データシート'!R$7</f>
        <v>8.6641318124207861E-2</v>
      </c>
      <c r="S48" s="19">
        <f>'3. データシート'!S48/'3. データシート'!S$7</f>
        <v>7.6565532740831541E-2</v>
      </c>
      <c r="T48" s="19">
        <f>'3. データシート'!T48/'3. データシート'!T$7</f>
        <v>0.10145001013993105</v>
      </c>
      <c r="U48" s="24">
        <f>'3. データシート'!U48/'3. データシート'!U$7</f>
        <v>8.6945409936618284E-2</v>
      </c>
      <c r="V48" s="252">
        <f>'3. データシート'!V48/'3. データシート'!V$7</f>
        <v>0.1594290309609972</v>
      </c>
      <c r="W48" s="253">
        <f>'3. データシート'!W48/'3. データシート'!W$7</f>
        <v>0.14841688654353563</v>
      </c>
      <c r="X48" s="254">
        <f>'3. データシート'!X48/'3. データシート'!X$7</f>
        <v>8.4935737770250069E-2</v>
      </c>
      <c r="Y48" s="11">
        <f>'3. データシート'!Y48/'3. データシート'!Y$7</f>
        <v>7.4469150641025647E-2</v>
      </c>
      <c r="Z48" s="252">
        <f>'3. データシート'!Z48/'3. データシート'!Z$7</f>
        <v>0.16118785923162246</v>
      </c>
      <c r="AA48" s="253">
        <f>'3. データシート'!AA48/'3. データシート'!AA$7</f>
        <v>0.15366705471478465</v>
      </c>
      <c r="AB48" s="254">
        <f>'3. データシート'!AB48/'3. データシート'!AB$7</f>
        <v>9.0325789604575976E-2</v>
      </c>
      <c r="AC48" s="11">
        <f>'3. データシート'!AC48/'3. データシート'!AC$7</f>
        <v>9.2710298937332403E-2</v>
      </c>
      <c r="AD48" s="252">
        <f>'3. データシート'!AD48/'3. データシート'!AD$7</f>
        <v>4.0270443665794797E-2</v>
      </c>
      <c r="AE48" s="253">
        <f>'3. データシート'!AE48/'3. データシート'!AE$7</f>
        <v>4.058013477878699E-2</v>
      </c>
      <c r="AF48" s="254">
        <f>'3. データシート'!AF48/'3. データシート'!AF$7</f>
        <v>4.156022794262134E-2</v>
      </c>
      <c r="AG48" s="11">
        <f>'3. データシート'!AG48/'3. データシート'!AG$7</f>
        <v>4.0699941509066098E-2</v>
      </c>
      <c r="AH48" s="252">
        <f>'3. データシート'!AH48/'3. データシート'!AH$7</f>
        <v>4.1123518126813911E-2</v>
      </c>
      <c r="AI48" s="253">
        <f>'3. データシート'!AI48/'3. データシート'!AI$7</f>
        <v>4.0859683794466403E-2</v>
      </c>
      <c r="AJ48" s="254">
        <f>'3. データシート'!AJ48/'3. データシート'!AJ$7</f>
        <v>4.0630834234057188E-2</v>
      </c>
      <c r="AK48" s="11">
        <f>'3. データシート'!AK48/'3. データシート'!AK$7</f>
        <v>3.9679087525977479E-2</v>
      </c>
      <c r="AL48" s="252">
        <f>'3. データシート'!AL48/'3. データシート'!AL$7</f>
        <v>4.1030440350704363E-2</v>
      </c>
      <c r="AM48" s="253">
        <f>'3. データシート'!AM48/'3. データシート'!AM$7</f>
        <v>4.0489779989267768E-2</v>
      </c>
      <c r="AN48" s="254">
        <f>'3. データシート'!AN48/'3. データシート'!AN$7</f>
        <v>4.0166674741993313E-2</v>
      </c>
      <c r="AO48" s="11">
        <f>'3. データシート'!AO48/'3. データシート'!AO$7</f>
        <v>4.0061559178569711E-2</v>
      </c>
      <c r="AP48" s="252">
        <f>'3. データシート'!AP48/'3. データシート'!AP$7</f>
        <v>4.0358307774694513E-2</v>
      </c>
      <c r="AQ48" s="253">
        <f>'3. データシート'!AQ48/'3. データシート'!AQ$7</f>
        <v>4.1220924526450091E-2</v>
      </c>
      <c r="AR48" s="254">
        <f>'3. データシート'!AR48/'3. データシート'!AR$7</f>
        <v>3.9848012470771632E-2</v>
      </c>
      <c r="AS48" s="11">
        <f>'3. データシート'!AS48/'3. データシート'!AS$7</f>
        <v>4.0443669475927542E-2</v>
      </c>
      <c r="AT48" s="252">
        <f>'3. データシート'!AT48/'3. データシート'!AT$7</f>
        <v>4.0719325754606038E-2</v>
      </c>
      <c r="AU48" s="253">
        <f>'3. データシート'!AU48/'3. データシート'!AU$7</f>
        <v>4.1134401972872998E-2</v>
      </c>
      <c r="AV48" s="254">
        <f>'3. データシート'!AV48/'3. データシート'!AV$7</f>
        <v>4.0363565285379203E-2</v>
      </c>
      <c r="AW48" s="11">
        <f>'3. データシート'!AW48/'3. データシート'!AW$7</f>
        <v>4.1411118198321967E-2</v>
      </c>
      <c r="AX48" s="252">
        <f>'3. データシート'!AX48/'3. データシート'!AX$7</f>
        <v>4.0357195717598306E-2</v>
      </c>
      <c r="AY48" s="253">
        <f>'3. データシート'!AY48/'3. データシート'!AY$7</f>
        <v>4.152742284253981E-2</v>
      </c>
      <c r="AZ48" s="254">
        <f>'3. データシート'!AZ48/'3. データシート'!AZ$7</f>
        <v>4.0838471023427865E-2</v>
      </c>
      <c r="BA48" s="11">
        <f>'3. データシート'!BA48/'3. データシート'!BA$7</f>
        <v>4.2298918972528014E-2</v>
      </c>
      <c r="BB48" s="252">
        <f>'3. データシート'!BB48/'3. データシート'!BB$7</f>
        <v>4.1232487410878996E-2</v>
      </c>
      <c r="BC48" s="253">
        <f>'3. データシート'!BC48/'3. データシート'!BC$7</f>
        <v>4.1238648206044365E-2</v>
      </c>
      <c r="BD48" s="254">
        <f>'3. データシート'!BD48/'3. データシート'!BD$7</f>
        <v>4.1177056363274248E-2</v>
      </c>
      <c r="BE48" s="11">
        <f>'3. データシート'!BE48/'3. データシート'!BE$7</f>
        <v>4.238921001926782E-2</v>
      </c>
      <c r="BF48" s="252">
        <f>'3. データシート'!BF48/'3. データシート'!BF$7</f>
        <v>4.1278429015128744E-2</v>
      </c>
      <c r="BG48" s="253">
        <f>'3. データシート'!BG48/'3. データシート'!BG$7</f>
        <v>4.1370329560252432E-2</v>
      </c>
      <c r="BH48" s="254">
        <f>'3. データシート'!BH48/'3. データシート'!BH$7</f>
        <v>5.6099643413188689E-2</v>
      </c>
      <c r="BI48" s="11">
        <f>'3. データシート'!BI48/'3. データシート'!BI$7</f>
        <v>4.3462915343115013E-2</v>
      </c>
    </row>
    <row r="49" spans="1:61" x14ac:dyDescent="0.15">
      <c r="A49" s="6">
        <v>84</v>
      </c>
      <c r="B49" s="17">
        <f>'3. データシート'!B49/'3. データシート'!B$7</f>
        <v>4.2231517411681699E-2</v>
      </c>
      <c r="C49" s="19">
        <f>'3. データシート'!C49/'3. データシート'!C$7</f>
        <v>4.1249114282822151E-2</v>
      </c>
      <c r="D49" s="18">
        <f>'3. データシート'!D49/'3. データシート'!D$7</f>
        <v>4.2221996133889508E-2</v>
      </c>
      <c r="E49" s="11">
        <f>'3. データシート'!E49/'3. データシート'!E$7</f>
        <v>4.2143440948099714E-2</v>
      </c>
      <c r="F49" s="23">
        <f>'3. データシート'!F49/'3. データシート'!F$7</f>
        <v>4.44624090541633E-2</v>
      </c>
      <c r="G49" s="19">
        <f>'3. データシート'!G49/'3. データシート'!G$7</f>
        <v>4.4557702982287936E-2</v>
      </c>
      <c r="H49" s="19">
        <f>'3. データシート'!H49/'3. データシート'!H$7</f>
        <v>4.5000760147975473E-2</v>
      </c>
      <c r="I49" s="19">
        <f>'3. データシート'!I49/'3. データシート'!I$7</f>
        <v>4.4358922422523803E-2</v>
      </c>
      <c r="J49" s="19">
        <f>'3. データシート'!J49/'3. データシート'!J$7</f>
        <v>4.6891544395704129E-2</v>
      </c>
      <c r="K49" s="19">
        <f>'3. データシート'!K49/'3. データシート'!K$7</f>
        <v>4.6484394888243977E-2</v>
      </c>
      <c r="L49" s="19">
        <f>'3. データシート'!L49/'3. データシート'!L$7</f>
        <v>4.8350079053399296E-2</v>
      </c>
      <c r="M49" s="19">
        <f>'3. データシート'!M49/'3. データシート'!M$7</f>
        <v>4.7224607303399162E-2</v>
      </c>
      <c r="N49" s="19">
        <f>'3. データシート'!N49/'3. データシート'!N$7</f>
        <v>5.2284314705588322E-2</v>
      </c>
      <c r="O49" s="19">
        <f>'3. データシート'!O49/'3. データシート'!O$7</f>
        <v>5.2807283763277695E-2</v>
      </c>
      <c r="P49" s="19">
        <f>'3. データシート'!P49/'3. データシート'!P$7</f>
        <v>5.6309293073548913E-2</v>
      </c>
      <c r="Q49" s="19">
        <f>'3. データシート'!Q49/'3. データシート'!Q$7</f>
        <v>5.2356552178986354E-2</v>
      </c>
      <c r="R49" s="19">
        <f>'3. データシート'!R49/'3. データシート'!R$7</f>
        <v>7.4980988593155898E-2</v>
      </c>
      <c r="S49" s="19">
        <f>'3. データシート'!S49/'3. データシート'!S$7</f>
        <v>6.7116150781489428E-2</v>
      </c>
      <c r="T49" s="19">
        <f>'3. データシート'!T49/'3. データシート'!T$7</f>
        <v>8.7406205637801659E-2</v>
      </c>
      <c r="U49" s="24">
        <f>'3. データシート'!U49/'3. データシート'!U$7</f>
        <v>7.5802494377427934E-2</v>
      </c>
      <c r="V49" s="252">
        <f>'3. データシート'!V49/'3. データシート'!V$7</f>
        <v>0.15153799758745476</v>
      </c>
      <c r="W49" s="253">
        <f>'3. データシート'!W49/'3. データシート'!W$7</f>
        <v>0.14039983762938907</v>
      </c>
      <c r="X49" s="254">
        <f>'3. データシート'!X49/'3. データシート'!X$7</f>
        <v>7.9705091162698014E-2</v>
      </c>
      <c r="Y49" s="11">
        <f>'3. データシート'!Y49/'3. データシート'!Y$7</f>
        <v>7.0062099358974353E-2</v>
      </c>
      <c r="Z49" s="252">
        <f>'3. データシート'!Z49/'3. データシート'!Z$7</f>
        <v>0.15322174044569931</v>
      </c>
      <c r="AA49" s="253">
        <f>'3. データシート'!AA49/'3. データシート'!AA$7</f>
        <v>0.14582173406893759</v>
      </c>
      <c r="AB49" s="254">
        <f>'3. データシート'!AB49/'3. データシート'!AB$7</f>
        <v>8.4357125093260377E-2</v>
      </c>
      <c r="AC49" s="11">
        <f>'3. データシート'!AC49/'3. データシート'!AC$7</f>
        <v>8.709901678418909E-2</v>
      </c>
      <c r="AD49" s="252">
        <f>'3. データシート'!AD49/'3. データシート'!AD$7</f>
        <v>4.0418496767507278E-2</v>
      </c>
      <c r="AE49" s="253">
        <f>'3. データシート'!AE49/'3. データシート'!AE$7</f>
        <v>4.023830452192597E-2</v>
      </c>
      <c r="AF49" s="254">
        <f>'3. データシート'!AF49/'3. データシート'!AF$7</f>
        <v>4.1461976812733344E-2</v>
      </c>
      <c r="AG49" s="11">
        <f>'3. データシート'!AG49/'3. データシート'!AG$7</f>
        <v>4.0602456619224021E-2</v>
      </c>
      <c r="AH49" s="252">
        <f>'3. データシート'!AH49/'3. データシート'!AH$7</f>
        <v>4.1221899749126864E-2</v>
      </c>
      <c r="AI49" s="253">
        <f>'3. データシート'!AI49/'3. データシート'!AI$7</f>
        <v>4.0662055335968381E-2</v>
      </c>
      <c r="AJ49" s="254">
        <f>'3. データシート'!AJ49/'3. データシート'!AJ$7</f>
        <v>4.0483443057875601E-2</v>
      </c>
      <c r="AK49" s="11">
        <f>'3. データシート'!AK49/'3. データシート'!AK$7</f>
        <v>3.9534096950364896E-2</v>
      </c>
      <c r="AL49" s="252">
        <f>'3. データシート'!AL49/'3. データシート'!AL$7</f>
        <v>4.0784159196138314E-2</v>
      </c>
      <c r="AM49" s="253">
        <f>'3. データシート'!AM49/'3. データシート'!AM$7</f>
        <v>4.0489779989267768E-2</v>
      </c>
      <c r="AN49" s="254">
        <f>'3. データシート'!AN49/'3. データシート'!AN$7</f>
        <v>3.9875962982702649E-2</v>
      </c>
      <c r="AO49" s="11">
        <f>'3. データシート'!AO49/'3. データシート'!AO$7</f>
        <v>3.9869186745539367E-2</v>
      </c>
      <c r="AP49" s="252">
        <f>'3. データシート'!AP49/'3. データシート'!AP$7</f>
        <v>4.0163575288447495E-2</v>
      </c>
      <c r="AQ49" s="253">
        <f>'3. データシート'!AQ49/'3. データシート'!AQ$7</f>
        <v>4.0975561880459317E-2</v>
      </c>
      <c r="AR49" s="254">
        <f>'3. データシート'!AR49/'3. データシート'!AR$7</f>
        <v>3.9994154325798906E-2</v>
      </c>
      <c r="AS49" s="11">
        <f>'3. データシート'!AS49/'3. データシート'!AS$7</f>
        <v>4.0298362879008037E-2</v>
      </c>
      <c r="AT49" s="252">
        <f>'3. データシート'!AT49/'3. データシート'!AT$7</f>
        <v>4.042532340258722E-2</v>
      </c>
      <c r="AU49" s="253">
        <f>'3. データシート'!AU49/'3. データシート'!AU$7</f>
        <v>4.1134401972872998E-2</v>
      </c>
      <c r="AV49" s="254">
        <f>'3. データシート'!AV49/'3. データシート'!AV$7</f>
        <v>4.0314698983580921E-2</v>
      </c>
      <c r="AW49" s="11">
        <f>'3. データシート'!AW49/'3. データシート'!AW$7</f>
        <v>4.1214856974633236E-2</v>
      </c>
      <c r="AX49" s="252">
        <f>'3. データシート'!AX49/'3. データシート'!AX$7</f>
        <v>4.0209186442350386E-2</v>
      </c>
      <c r="AY49" s="253">
        <f>'3. データシート'!AY49/'3. データシート'!AY$7</f>
        <v>4.1576567721643407E-2</v>
      </c>
      <c r="AZ49" s="254">
        <f>'3. データシート'!AZ49/'3. データシート'!AZ$7</f>
        <v>4.0690505548705305E-2</v>
      </c>
      <c r="BA49" s="11">
        <f>'3. データシート'!BA49/'3. データシート'!BA$7</f>
        <v>4.2249330556382032E-2</v>
      </c>
      <c r="BB49" s="252">
        <f>'3. データシート'!BB49/'3. データシート'!BB$7</f>
        <v>4.0833624171112332E-2</v>
      </c>
      <c r="BC49" s="253">
        <f>'3. データシート'!BC49/'3. データシート'!BC$7</f>
        <v>4.0593518932062922E-2</v>
      </c>
      <c r="BD49" s="254">
        <f>'3. データシート'!BD49/'3. データシート'!BD$7</f>
        <v>4.1077474606652065E-2</v>
      </c>
      <c r="BE49" s="11">
        <f>'3. データシート'!BE49/'3. データシート'!BE$7</f>
        <v>4.1944567956128651E-2</v>
      </c>
      <c r="BF49" s="252">
        <f>'3. データシート'!BF49/'3. データシート'!BF$7</f>
        <v>4.1078048291754335E-2</v>
      </c>
      <c r="BG49" s="253">
        <f>'3. データシート'!BG49/'3. データシート'!BG$7</f>
        <v>4.14204147049985E-2</v>
      </c>
      <c r="BH49" s="254">
        <f>'3. データシート'!BH49/'3. データシート'!BH$7</f>
        <v>5.2282657827331623E-2</v>
      </c>
      <c r="BI49" s="11">
        <f>'3. データシート'!BI49/'3. データシート'!BI$7</f>
        <v>4.3009126203801748E-2</v>
      </c>
    </row>
    <row r="50" spans="1:61" x14ac:dyDescent="0.15">
      <c r="A50" s="6">
        <v>86</v>
      </c>
      <c r="B50" s="17">
        <f>'3. データシート'!B50/'3. データシート'!B$7</f>
        <v>4.20299349896689E-2</v>
      </c>
      <c r="C50" s="19">
        <f>'3. データシート'!C50/'3. データシート'!C$7</f>
        <v>4.109727705233323E-2</v>
      </c>
      <c r="D50" s="18">
        <f>'3. データシート'!D50/'3. データシート'!D$7</f>
        <v>4.1865907009868752E-2</v>
      </c>
      <c r="E50" s="11">
        <f>'3. データシート'!E50/'3. データシート'!E$7</f>
        <v>4.2143440948099714E-2</v>
      </c>
      <c r="F50" s="23">
        <f>'3. データシート'!F50/'3. データシート'!F$7</f>
        <v>4.3502425222312048E-2</v>
      </c>
      <c r="G50" s="19">
        <f>'3. データシート'!G50/'3. データシート'!G$7</f>
        <v>4.39521622849069E-2</v>
      </c>
      <c r="H50" s="19">
        <f>'3. データシート'!H50/'3. データシート'!H$7</f>
        <v>4.4392641767597427E-2</v>
      </c>
      <c r="I50" s="19">
        <f>'3. データシート'!I50/'3. データシート'!I$7</f>
        <v>4.3447437715211666E-2</v>
      </c>
      <c r="J50" s="19">
        <f>'3. データシート'!J50/'3. データシート'!J$7</f>
        <v>4.5530176977764333E-2</v>
      </c>
      <c r="K50" s="19">
        <f>'3. データシート'!K50/'3. データシート'!K$7</f>
        <v>4.526246117814775E-2</v>
      </c>
      <c r="L50" s="19">
        <f>'3. データシート'!L50/'3. データシート'!L$7</f>
        <v>4.7177028612230325E-2</v>
      </c>
      <c r="M50" s="19">
        <f>'3. データシート'!M50/'3. データシート'!M$7</f>
        <v>4.6568008485277035E-2</v>
      </c>
      <c r="N50" s="19">
        <f>'3. データシート'!N50/'3. データシート'!N$7</f>
        <v>5.0034989503149052E-2</v>
      </c>
      <c r="O50" s="19">
        <f>'3. データシート'!O50/'3. データシート'!O$7</f>
        <v>5.0328780981284772E-2</v>
      </c>
      <c r="P50" s="19">
        <f>'3. データシート'!P50/'3. データシート'!P$7</f>
        <v>5.3402019789860249E-2</v>
      </c>
      <c r="Q50" s="19">
        <f>'3. データシート'!Q50/'3. データシート'!Q$7</f>
        <v>5.0124296078331895E-2</v>
      </c>
      <c r="R50" s="19">
        <f>'3. データシート'!R50/'3. データシート'!R$7</f>
        <v>6.6159695817490496E-2</v>
      </c>
      <c r="S50" s="19">
        <f>'3. データシート'!S50/'3. データシート'!S$7</f>
        <v>6.0067422617223414E-2</v>
      </c>
      <c r="T50" s="19">
        <f>'3. データシート'!T50/'3. データシート'!T$7</f>
        <v>7.6556479415939974E-2</v>
      </c>
      <c r="U50" s="24">
        <f>'3. データシート'!U50/'3. データシート'!U$7</f>
        <v>6.7215293396033535E-2</v>
      </c>
      <c r="V50" s="252">
        <f>'3. データシート'!V50/'3. データシート'!V$7</f>
        <v>0.1429935665460394</v>
      </c>
      <c r="W50" s="253">
        <f>'3. データシート'!W50/'3. データシート'!W$7</f>
        <v>0.13157093566064543</v>
      </c>
      <c r="X50" s="254">
        <f>'3. データシート'!X50/'3. データシート'!X$7</f>
        <v>7.462389160107602E-2</v>
      </c>
      <c r="Y50" s="11">
        <f>'3. データシート'!Y50/'3. データシート'!Y$7</f>
        <v>6.6005608974358976E-2</v>
      </c>
      <c r="Z50" s="252">
        <f>'3. データシート'!Z50/'3. データシート'!Z$7</f>
        <v>0.14495311081980439</v>
      </c>
      <c r="AA50" s="253">
        <f>'3. データシート'!AA50/'3. データシート'!AA$7</f>
        <v>0.13817887331072531</v>
      </c>
      <c r="AB50" s="254">
        <f>'3. データシート'!AB50/'3. データシート'!AB$7</f>
        <v>7.9333499129569759E-2</v>
      </c>
      <c r="AC50" s="11">
        <f>'3. データシート'!AC50/'3. データシート'!AC$7</f>
        <v>8.1537391995232897E-2</v>
      </c>
      <c r="AD50" s="252">
        <f>'3. データシート'!AD50/'3. データシート'!AD$7</f>
        <v>4.0221092631890637E-2</v>
      </c>
      <c r="AE50" s="253">
        <f>'3. データシート'!AE50/'3. データシート'!AE$7</f>
        <v>4.0384803203437833E-2</v>
      </c>
      <c r="AF50" s="254">
        <f>'3. データシート'!AF50/'3. データシート'!AF$7</f>
        <v>4.1167223423069367E-2</v>
      </c>
      <c r="AG50" s="11">
        <f>'3. データシート'!AG50/'3. データシート'!AG$7</f>
        <v>4.0797426398908168E-2</v>
      </c>
      <c r="AH50" s="252">
        <f>'3. データシート'!AH50/'3. データシート'!AH$7</f>
        <v>4.0533228392936202E-2</v>
      </c>
      <c r="AI50" s="253">
        <f>'3. データシート'!AI50/'3. データシート'!AI$7</f>
        <v>4.0563241106719369E-2</v>
      </c>
      <c r="AJ50" s="254">
        <f>'3. データシート'!AJ50/'3. データシート'!AJ$7</f>
        <v>4.0483443057875601E-2</v>
      </c>
      <c r="AK50" s="11">
        <f>'3. データシート'!AK50/'3. データシート'!AK$7</f>
        <v>3.948576675849403E-2</v>
      </c>
      <c r="AL50" s="252">
        <f>'3. データシート'!AL50/'3. データシート'!AL$7</f>
        <v>4.0488621810659049E-2</v>
      </c>
      <c r="AM50" s="253">
        <f>'3. データシート'!AM50/'3. データシート'!AM$7</f>
        <v>4.0440997121810818E-2</v>
      </c>
      <c r="AN50" s="254">
        <f>'3. データシート'!AN50/'3. データシート'!AN$7</f>
        <v>3.9730607103057321E-2</v>
      </c>
      <c r="AO50" s="11">
        <f>'3. データシート'!AO50/'3. データシート'!AO$7</f>
        <v>3.991727985379695E-2</v>
      </c>
      <c r="AP50" s="252">
        <f>'3. データシート'!AP50/'3. データシート'!AP$7</f>
        <v>4.0017525923762232E-2</v>
      </c>
      <c r="AQ50" s="253">
        <f>'3. データシート'!AQ50/'3. データシート'!AQ$7</f>
        <v>4.0877416822063008E-2</v>
      </c>
      <c r="AR50" s="254">
        <f>'3. データシート'!AR50/'3. データシート'!AR$7</f>
        <v>3.9653156664068587E-2</v>
      </c>
      <c r="AS50" s="11">
        <f>'3. データシート'!AS50/'3. データシート'!AS$7</f>
        <v>4.0346798411314541E-2</v>
      </c>
      <c r="AT50" s="252">
        <f>'3. データシート'!AT50/'3. データシート'!AT$7</f>
        <v>4.0621324970599768E-2</v>
      </c>
      <c r="AU50" s="253">
        <f>'3. データシート'!AU50/'3. データシート'!AU$7</f>
        <v>4.0937114673242909E-2</v>
      </c>
      <c r="AV50" s="254">
        <f>'3. データシート'!AV50/'3. データシート'!AV$7</f>
        <v>4.0168100078186081E-2</v>
      </c>
      <c r="AW50" s="11">
        <f>'3. データシート'!AW50/'3. データシート'!AW$7</f>
        <v>4.1312987586477605E-2</v>
      </c>
      <c r="AX50" s="252">
        <f>'3. データシート'!AX50/'3. データシート'!AX$7</f>
        <v>4.0061177167102474E-2</v>
      </c>
      <c r="AY50" s="253">
        <f>'3. データシート'!AY50/'3. データシート'!AY$7</f>
        <v>4.1134263809711025E-2</v>
      </c>
      <c r="AZ50" s="254">
        <f>'3. データシート'!AZ50/'3. データシート'!AZ$7</f>
        <v>4.0147965474722568E-2</v>
      </c>
      <c r="BA50" s="11">
        <f>'3. データシート'!BA50/'3. データシート'!BA$7</f>
        <v>4.1803034811068132E-2</v>
      </c>
      <c r="BB50" s="252">
        <f>'3. データシート'!BB50/'3. データシート'!BB$7</f>
        <v>4.0983197886024829E-2</v>
      </c>
      <c r="BC50" s="253">
        <f>'3. データシート'!BC50/'3. データシート'!BC$7</f>
        <v>4.054389360329512E-2</v>
      </c>
      <c r="BD50" s="254">
        <f>'3. データシート'!BD50/'3. データシート'!BD$7</f>
        <v>4.072893845847441E-2</v>
      </c>
      <c r="BE50" s="11">
        <f>'3. データシート'!BE50/'3. データシート'!BE$7</f>
        <v>4.1944567956128651E-2</v>
      </c>
      <c r="BF50" s="252">
        <f>'3. データシート'!BF50/'3. データシート'!BF$7</f>
        <v>4.1078048291754335E-2</v>
      </c>
      <c r="BG50" s="253">
        <f>'3. データシート'!BG50/'3. データシート'!BG$7</f>
        <v>4.0669137533807471E-2</v>
      </c>
      <c r="BH50" s="254">
        <f>'3. データシート'!BH50/'3. データシート'!BH$7</f>
        <v>4.9821706594344838E-2</v>
      </c>
      <c r="BI50" s="11">
        <f>'3. データシート'!BI50/'3. データシート'!BI$7</f>
        <v>4.2353653002571469E-2</v>
      </c>
    </row>
    <row r="51" spans="1:61" x14ac:dyDescent="0.15">
      <c r="A51" s="6">
        <v>88</v>
      </c>
      <c r="B51" s="17">
        <f>'3. データシート'!B51/'3. データシート'!B$7</f>
        <v>4.18787481731593E-2</v>
      </c>
      <c r="C51" s="19">
        <f>'3. データシート'!C51/'3. データシート'!C$7</f>
        <v>4.1046664642170258E-2</v>
      </c>
      <c r="D51" s="18">
        <f>'3. データシート'!D51/'3. データシート'!D$7</f>
        <v>4.1865907009868752E-2</v>
      </c>
      <c r="E51" s="11">
        <f>'3. データシート'!E51/'3. データシート'!E$7</f>
        <v>4.1836943195749897E-2</v>
      </c>
      <c r="F51" s="23">
        <f>'3. データシート'!F51/'3. データシート'!F$7</f>
        <v>4.3098221503637832E-2</v>
      </c>
      <c r="G51" s="19">
        <f>'3. データシート'!G51/'3. データシート'!G$7</f>
        <v>4.3245698137962356E-2</v>
      </c>
      <c r="H51" s="19">
        <f>'3. データシート'!H51/'3. データシート'!H$7</f>
        <v>4.3936552982313894E-2</v>
      </c>
      <c r="I51" s="19">
        <f>'3. データシート'!I51/'3. データシート'!I$7</f>
        <v>4.3092971440145837E-2</v>
      </c>
      <c r="J51" s="19">
        <f>'3. データシート'!J51/'3. データシート'!J$7</f>
        <v>4.4773861745575558E-2</v>
      </c>
      <c r="K51" s="19">
        <f>'3. データシート'!K51/'3. データシート'!K$7</f>
        <v>4.4600580418512295E-2</v>
      </c>
      <c r="L51" s="19">
        <f>'3. データシート'!L51/'3. データシート'!L$7</f>
        <v>4.5952975977967055E-2</v>
      </c>
      <c r="M51" s="19">
        <f>'3. データシート'!M51/'3. データシート'!M$7</f>
        <v>4.5456841254608818E-2</v>
      </c>
      <c r="N51" s="19">
        <f>'3. データシート'!N51/'3. データシート'!N$7</f>
        <v>4.8035589323203037E-2</v>
      </c>
      <c r="O51" s="19">
        <f>'3. データシート'!O51/'3. データシート'!O$7</f>
        <v>4.8356095093576128E-2</v>
      </c>
      <c r="P51" s="19">
        <f>'3. データシート'!P51/'3. データシート'!P$7</f>
        <v>5.1259818422931758E-2</v>
      </c>
      <c r="Q51" s="19">
        <f>'3. データシート'!Q51/'3. データシート'!Q$7</f>
        <v>4.8348637816447666E-2</v>
      </c>
      <c r="R51" s="19">
        <f>'3. データシート'!R51/'3. データシート'!R$7</f>
        <v>6.0025348542458806E-2</v>
      </c>
      <c r="S51" s="19">
        <f>'3. データシート'!S51/'3. データシート'!S$7</f>
        <v>5.5266115027071204E-2</v>
      </c>
      <c r="T51" s="19">
        <f>'3. データシート'!T51/'3. データシート'!T$7</f>
        <v>6.773473940377206E-2</v>
      </c>
      <c r="U51" s="24">
        <f>'3. データシート'!U51/'3. データシート'!U$7</f>
        <v>6.0621549785319973E-2</v>
      </c>
      <c r="V51" s="252">
        <f>'3. データシート'!V51/'3. データシート'!V$7</f>
        <v>0.13475070365902694</v>
      </c>
      <c r="W51" s="253">
        <f>'3. データシート'!W51/'3. データシート'!W$7</f>
        <v>0.12477166632839456</v>
      </c>
      <c r="X51" s="18">
        <f>'3. データシート'!X51/'3. データシート'!X$7</f>
        <v>7.028992726910431E-2</v>
      </c>
      <c r="Y51" s="11">
        <f>'3. データシート'!Y51/'3. データシート'!Y$7</f>
        <v>6.25E-2</v>
      </c>
      <c r="Z51" s="252">
        <f>'3. データシート'!Z51/'3. データシート'!Z$7</f>
        <v>0.13819703539376826</v>
      </c>
      <c r="AA51" s="253">
        <f>'3. データシート'!AA51/'3. データシート'!AA$7</f>
        <v>0.13114339221541732</v>
      </c>
      <c r="AB51" s="18">
        <f>'3. データシート'!AB51/'3. データシート'!AB$7</f>
        <v>7.4558567520517288E-2</v>
      </c>
      <c r="AC51" s="11">
        <f>'3. データシート'!AC51/'3. データシート'!AC$7</f>
        <v>7.6819942397457541E-2</v>
      </c>
      <c r="AD51" s="252">
        <f>'3. データシート'!AD51/'3. データシート'!AD$7</f>
        <v>4.0073039530178156E-2</v>
      </c>
      <c r="AE51" s="253">
        <f>'3. データシート'!AE51/'3. データシート'!AE$7</f>
        <v>4.0287137415763258E-2</v>
      </c>
      <c r="AF51" s="18">
        <f>'3. データシート'!AF51/'3. データシート'!AF$7</f>
        <v>4.0921595598349382E-2</v>
      </c>
      <c r="AG51" s="11">
        <f>'3. データシート'!AG51/'3. データシート'!AG$7</f>
        <v>4.0407486839539875E-2</v>
      </c>
      <c r="AH51" s="252">
        <f>'3. データシート'!AH51/'3. データシート'!AH$7</f>
        <v>4.0582419204092675E-2</v>
      </c>
      <c r="AI51" s="253">
        <f>'3. データシート'!AI51/'3. データシート'!AI$7</f>
        <v>4.0118577075098812E-2</v>
      </c>
      <c r="AJ51" s="18">
        <f>'3. データシート'!AJ51/'3. データシート'!AJ$7</f>
        <v>4.028692148963349E-2</v>
      </c>
      <c r="AK51" s="11">
        <f>'3. データシート'!AK51/'3. データシート'!AK$7</f>
        <v>3.9630757334106613E-2</v>
      </c>
      <c r="AL51" s="252">
        <f>'3. データシート'!AL51/'3. データシート'!AL$7</f>
        <v>4.0488621810659049E-2</v>
      </c>
      <c r="AM51" s="253">
        <f>'3. データシート'!AM51/'3. データシート'!AM$7</f>
        <v>4.0343431386896923E-2</v>
      </c>
      <c r="AN51" s="18">
        <f>'3. データシート'!AN51/'3. データシート'!AN$7</f>
        <v>3.9875962982702649E-2</v>
      </c>
      <c r="AO51" s="11">
        <f>'3. データシート'!AO51/'3. データシート'!AO$7</f>
        <v>3.9724907420766606E-2</v>
      </c>
      <c r="AP51" s="252">
        <f>'3. データシート'!AP51/'3. データシート'!AP$7</f>
        <v>3.9968842802200477E-2</v>
      </c>
      <c r="AQ51" s="253">
        <f>'3. データシート'!AQ51/'3. データシート'!AQ$7</f>
        <v>4.0632054176072234E-2</v>
      </c>
      <c r="AR51" s="18">
        <f>'3. データシート'!AR51/'3. データシート'!AR$7</f>
        <v>3.9604442712392829E-2</v>
      </c>
      <c r="AS51" s="11">
        <f>'3. データシート'!AS51/'3. データシート'!AS$7</f>
        <v>4.0201491814395043E-2</v>
      </c>
      <c r="AT51" s="252">
        <f>'3. データシート'!AT51/'3. データシート'!AT$7</f>
        <v>4.042532340258722E-2</v>
      </c>
      <c r="AU51" s="253">
        <f>'3. データシート'!AU51/'3. データシート'!AU$7</f>
        <v>4.0739827373612821E-2</v>
      </c>
      <c r="AV51" s="18">
        <f>'3. データシート'!AV51/'3. データシート'!AV$7</f>
        <v>4.0119233776387805E-2</v>
      </c>
      <c r="AW51" s="11">
        <f>'3. データシート'!AW51/'3. データシート'!AW$7</f>
        <v>4.1018595750944506E-2</v>
      </c>
      <c r="AX51" s="252">
        <f>'3. データシート'!AX51/'3. データシート'!AX$7</f>
        <v>3.9863831466771915E-2</v>
      </c>
      <c r="AY51" s="253">
        <f>'3. データシート'!AY51/'3. データシート'!AY$7</f>
        <v>4.1281698447021821E-2</v>
      </c>
      <c r="AZ51" s="18">
        <f>'3. データシート'!AZ51/'3. データシート'!AZ$7</f>
        <v>4.0493218249075216E-2</v>
      </c>
      <c r="BA51" s="11">
        <f>'3. データシート'!BA51/'3. データシート'!BA$7</f>
        <v>4.1406327481900228E-2</v>
      </c>
      <c r="BB51" s="252">
        <f>'3. データシート'!BB51/'3. データシート'!BB$7</f>
        <v>4.0484618836316495E-2</v>
      </c>
      <c r="BC51" s="253">
        <f>'3. データシート'!BC51/'3. データシート'!BC$7</f>
        <v>4.0593518932062922E-2</v>
      </c>
      <c r="BD51" s="18">
        <f>'3. データシート'!BD51/'3. データシート'!BD$7</f>
        <v>4.0778729336785502E-2</v>
      </c>
      <c r="BE51" s="11">
        <f>'3. データシート'!BE51/'3. データシート'!BE$7</f>
        <v>4.1697544587717995E-2</v>
      </c>
      <c r="BF51" s="252">
        <f>'3. データシート'!BF51/'3. データシート'!BF$7</f>
        <v>4.122833383428514E-2</v>
      </c>
      <c r="BG51" s="253">
        <f>'3. データシート'!BG51/'3. データシート'!BG$7</f>
        <v>4.1370329560252432E-2</v>
      </c>
      <c r="BH51" s="18">
        <f>'3. データシート'!BH51/'3. データシート'!BH$7</f>
        <v>4.8063884285068553E-2</v>
      </c>
      <c r="BI51" s="11">
        <f>'3. データシート'!BI51/'3. データシート'!BI$7</f>
        <v>4.1849442847778952E-2</v>
      </c>
    </row>
    <row r="52" spans="1:61" x14ac:dyDescent="0.15">
      <c r="A52" s="6">
        <v>90</v>
      </c>
      <c r="B52" s="17">
        <f>'3. データシート'!B52/'3. データシート'!B$7</f>
        <v>4.1576374540140099E-2</v>
      </c>
      <c r="C52" s="19">
        <f>'3. データシート'!C52/'3. データシート'!C$7</f>
        <v>4.109727705233323E-2</v>
      </c>
      <c r="D52" s="18">
        <f>'3. データシート'!D52/'3. データシート'!D$7</f>
        <v>4.2018516634449082E-2</v>
      </c>
      <c r="E52" s="11">
        <f>'3. データシート'!E52/'3. データシート'!E$7</f>
        <v>4.153044544340008E-2</v>
      </c>
      <c r="F52" s="23">
        <f>'3. データシート'!F52/'3. データシート'!F$7</f>
        <v>4.2896119644300727E-2</v>
      </c>
      <c r="G52" s="19">
        <f>'3. データシート'!G52/'3. データシート'!G$7</f>
        <v>4.269061916536307E-2</v>
      </c>
      <c r="H52" s="19">
        <f>'3. データシート'!H52/'3. データシート'!H$7</f>
        <v>4.3835199918917551E-2</v>
      </c>
      <c r="I52" s="19">
        <f>'3. データシート'!I52/'3. データシート'!I$7</f>
        <v>4.2839781243670244E-2</v>
      </c>
      <c r="J52" s="19">
        <f>'3. データシート'!J52/'3. データシート'!J$7</f>
        <v>4.4067967528866034E-2</v>
      </c>
      <c r="K52" s="19">
        <f>'3. データシート'!K52/'3. データシート'!K$7</f>
        <v>4.4193269181813551E-2</v>
      </c>
      <c r="L52" s="19">
        <f>'3. データシート'!L52/'3. データシート'!L$7</f>
        <v>4.5085938695363897E-2</v>
      </c>
      <c r="M52" s="19">
        <f>'3. データシート'!M52/'3. データシート'!M$7</f>
        <v>4.4699227233698673E-2</v>
      </c>
      <c r="N52" s="19">
        <f>'3. データシート'!N52/'3. データシート'!N$7</f>
        <v>4.6536039188243526E-2</v>
      </c>
      <c r="O52" s="19">
        <f>'3. データシート'!O52/'3. データシート'!O$7</f>
        <v>4.678806272129489E-2</v>
      </c>
      <c r="P52" s="19">
        <f>'3. データシート'!P52/'3. データシート'!P$7</f>
        <v>4.9066612261552588E-2</v>
      </c>
      <c r="Q52" s="19">
        <f>'3. データシート'!Q52/'3. データシート'!Q$7</f>
        <v>4.7080310486530365E-2</v>
      </c>
      <c r="R52" s="19">
        <f>'3. データシート'!R52/'3. データシート'!R$7</f>
        <v>5.4600760456273767E-2</v>
      </c>
      <c r="S52" s="19">
        <f>'3. データシート'!S52/'3. データシート'!S$7</f>
        <v>5.1435284503013587E-2</v>
      </c>
      <c r="T52" s="19">
        <f>'3. データシート'!T52/'3. データシート'!T$7</f>
        <v>6.1549381464206042E-2</v>
      </c>
      <c r="U52" s="24">
        <f>'3. データシート'!U52/'3. データシート'!U$7</f>
        <v>5.5612349212839911E-2</v>
      </c>
      <c r="V52" s="23">
        <f>'3. データシート'!V52/'3. データシート'!V$7</f>
        <v>0.12716123843988741</v>
      </c>
      <c r="W52" s="19">
        <f>'3. データシート'!W52/'3. データシート'!W$7</f>
        <v>0.11776943373249442</v>
      </c>
      <c r="X52" s="19">
        <f>'3. データシート'!X52/'3. データシート'!X$7</f>
        <v>6.6802829530736282E-2</v>
      </c>
      <c r="Y52" s="290">
        <f>'3. データシート'!Y52/'3. データシート'!Y$7</f>
        <v>5.9395032051282048E-2</v>
      </c>
      <c r="Z52" s="23">
        <f>'3. データシート'!Z52/'3. データシート'!Z$7</f>
        <v>0.13043259050115963</v>
      </c>
      <c r="AA52" s="291">
        <f>'3. データシート'!AA52/'3. データシート'!AA$7</f>
        <v>0.12451283089537886</v>
      </c>
      <c r="AB52" s="19">
        <f>'3. データシート'!AB52/'3. データシート'!AB$7</f>
        <v>7.0430241233523996E-2</v>
      </c>
      <c r="AC52" s="290">
        <f>'3. データシート'!AC52/'3. データシート'!AC$7</f>
        <v>7.1556261793623996E-2</v>
      </c>
      <c r="AD52" s="23">
        <f>'3. データシート'!AD52/'3. データシート'!AD$7</f>
        <v>3.9974337462369836E-2</v>
      </c>
      <c r="AE52" s="291">
        <f>'3. データシート'!AE52/'3. データシート'!AE$7</f>
        <v>3.9945307158902238E-2</v>
      </c>
      <c r="AF52" s="19">
        <f>'3. データシート'!AF52/'3. データシート'!AF$7</f>
        <v>4.106897229318137E-2</v>
      </c>
      <c r="AG52" s="290">
        <f>'3. データシート'!AG52/'3. データシート'!AG$7</f>
        <v>4.0115032170013651E-2</v>
      </c>
      <c r="AH52" s="23">
        <f>'3. データシート'!AH52/'3. データシート'!AH$7</f>
        <v>4.0680800826405628E-2</v>
      </c>
      <c r="AI52" s="291">
        <f>'3. データシート'!AI52/'3. データシート'!AI$7</f>
        <v>4.0167984189723317E-2</v>
      </c>
      <c r="AJ52" s="19">
        <f>'3. データシート'!AJ52/'3. データシート'!AJ$7</f>
        <v>4.043431266581507E-2</v>
      </c>
      <c r="AK52" s="290">
        <f>'3. データシート'!AK52/'3. データシート'!AK$7</f>
        <v>3.9679087525977479E-2</v>
      </c>
      <c r="AL52" s="23">
        <f>'3. データシート'!AL52/'3. データシート'!AL$7</f>
        <v>4.034085311791942E-2</v>
      </c>
      <c r="AM52" s="291">
        <f>'3. データシート'!AM52/'3. データシート'!AM$7</f>
        <v>4.0343431386896923E-2</v>
      </c>
      <c r="AN52" s="19">
        <f>'3. データシート'!AN52/'3. データシート'!AN$7</f>
        <v>3.9875962982702649E-2</v>
      </c>
      <c r="AO52" s="290">
        <f>'3. データシート'!AO52/'3. データシート'!AO$7</f>
        <v>3.9628721204251434E-2</v>
      </c>
      <c r="AP52" s="23">
        <f>'3. データシート'!AP52/'3. データシート'!AP$7</f>
        <v>3.9530694708144687E-2</v>
      </c>
      <c r="AQ52" s="19">
        <f>'3. データシート'!AQ52/'3. データシート'!AQ$7</f>
        <v>4.0681126705270389E-2</v>
      </c>
      <c r="AR52" s="19">
        <f>'3. データシート'!AR52/'3. データシート'!AR$7</f>
        <v>3.9458300857365548E-2</v>
      </c>
      <c r="AS52" s="290">
        <f>'3. データシート'!AS52/'3. データシート'!AS$7</f>
        <v>4.0104620749782043E-2</v>
      </c>
      <c r="AT52" s="23">
        <f>'3. データシート'!AT52/'3. データシート'!AT$7</f>
        <v>4.0229321834574679E-2</v>
      </c>
      <c r="AU52" s="291">
        <f>'3. データシート'!AU52/'3. データシート'!AU$7</f>
        <v>4.0887792848335387E-2</v>
      </c>
      <c r="AV52" s="19">
        <f>'3. データシート'!AV52/'3. データシート'!AV$7</f>
        <v>3.9777169663799843E-2</v>
      </c>
      <c r="AW52" s="290">
        <f>'3. データシート'!AW52/'3. データシート'!AW$7</f>
        <v>4.0969530445022322E-2</v>
      </c>
      <c r="AX52" s="23">
        <f>'3. データシート'!AX52/'3. データシート'!AX$7</f>
        <v>3.9962504316937195E-2</v>
      </c>
      <c r="AY52" s="291">
        <f>'3. データシート'!AY52/'3. データシート'!AY$7</f>
        <v>4.0986829172400235E-2</v>
      </c>
      <c r="AZ52" s="19">
        <f>'3. データシート'!AZ52/'3. データシート'!AZ$7</f>
        <v>4.0197287299630083E-2</v>
      </c>
      <c r="BA52" s="290">
        <f>'3. データシート'!BA52/'3. データシート'!BA$7</f>
        <v>4.1455915898046217E-2</v>
      </c>
      <c r="BB52" s="23">
        <f>'3. データシート'!BB52/'3. データシート'!BB$7</f>
        <v>4.0733908361170662E-2</v>
      </c>
      <c r="BC52" s="291">
        <f>'3. データシート'!BC52/'3. データシート'!BC$7</f>
        <v>4.0395017616991713E-2</v>
      </c>
      <c r="BD52" s="19">
        <f>'3. データシート'!BD52/'3. データシート'!BD$7</f>
        <v>4.0878311093407685E-2</v>
      </c>
      <c r="BE52" s="290">
        <f>'3. データシート'!BE52/'3. データシート'!BE$7</f>
        <v>4.1796353935082256E-2</v>
      </c>
      <c r="BF52" s="23">
        <f>'3. データシート'!BF52/'3. データシート'!BF$7</f>
        <v>4.0627191664161906E-2</v>
      </c>
      <c r="BG52" s="291">
        <f>'3. データシート'!BG52/'3. データシート'!BG$7</f>
        <v>4.0819392968045674E-2</v>
      </c>
      <c r="BH52" s="19">
        <f>'3. データシート'!BH52/'3. データシート'!BH$7</f>
        <v>4.6456732459444532E-2</v>
      </c>
      <c r="BI52" s="290">
        <f>'3. データシート'!BI52/'3. データシート'!BI$7</f>
        <v>4.1698179801341197E-2</v>
      </c>
    </row>
    <row r="53" spans="1:61" x14ac:dyDescent="0.15">
      <c r="A53" s="6">
        <v>92</v>
      </c>
      <c r="B53" s="17">
        <f>'3. データシート'!B53/'3. データシート'!B$7</f>
        <v>4.1677165751146501E-2</v>
      </c>
      <c r="C53" s="19">
        <f>'3. データシート'!C53/'3. データシート'!C$7</f>
        <v>4.1046664642170258E-2</v>
      </c>
      <c r="D53" s="18">
        <f>'3. データシート'!D53/'3. データシート'!D$7</f>
        <v>4.171329738528843E-2</v>
      </c>
      <c r="E53" s="11">
        <f>'3. データシート'!E53/'3. データシート'!E$7</f>
        <v>4.173477727829996E-2</v>
      </c>
      <c r="F53" s="23">
        <f>'3. データシート'!F53/'3. データシート'!F$7</f>
        <v>4.2694017784963623E-2</v>
      </c>
      <c r="G53" s="19">
        <f>'3. データシート'!G53/'3. データシート'!G$7</f>
        <v>4.2488772266236062E-2</v>
      </c>
      <c r="H53" s="19">
        <f>'3. データシート'!H53/'3. データシート'!H$7</f>
        <v>4.3531140728728525E-2</v>
      </c>
      <c r="I53" s="19">
        <f>'3. データシート'!I53/'3. データシート'!I$7</f>
        <v>4.2637229086489772E-2</v>
      </c>
      <c r="J53" s="19">
        <f>'3. データシート'!J53/'3. データシート'!J$7</f>
        <v>4.3765441435990524E-2</v>
      </c>
      <c r="K53" s="19">
        <f>'3. データシート'!K53/'3. データシート'!K$7</f>
        <v>4.3531388422178095E-2</v>
      </c>
      <c r="L53" s="19">
        <f>'3. データシート'!L53/'3. データシート'!L$7</f>
        <v>4.4830927729892382E-2</v>
      </c>
      <c r="M53" s="19">
        <f>'3. データシート'!M53/'3. データシート'!M$7</f>
        <v>4.4194151219758573E-2</v>
      </c>
      <c r="N53" s="19">
        <f>'3. データシート'!N53/'3. データシート'!N$7</f>
        <v>4.5586324102769173E-2</v>
      </c>
      <c r="O53" s="19">
        <f>'3. データシート'!O53/'3. データシート'!O$7</f>
        <v>4.5371775417298935E-2</v>
      </c>
      <c r="P53" s="19">
        <f>'3. データシート'!P53/'3. データシート'!P$7</f>
        <v>4.7638478016933591E-2</v>
      </c>
      <c r="Q53" s="19">
        <f>'3. データシート'!Q53/'3. データシート'!Q$7</f>
        <v>4.5913449343006445E-2</v>
      </c>
      <c r="R53" s="19">
        <f>'3. データシート'!R53/'3. データシート'!R$7</f>
        <v>5.0849176172370086E-2</v>
      </c>
      <c r="S53" s="19">
        <f>'3. データシート'!S53/'3. データシート'!S$7</f>
        <v>4.8268464603125956E-2</v>
      </c>
      <c r="T53" s="19">
        <f>'3. データシート'!T53/'3. データシート'!T$7</f>
        <v>5.6073818698032851E-2</v>
      </c>
      <c r="U53" s="24">
        <f>'3. データシート'!U53/'3. データシート'!U$7</f>
        <v>5.1778777346145985E-2</v>
      </c>
      <c r="V53" s="252">
        <f>'3. データシート'!V53/'3. データシート'!V$7</f>
        <v>0.12047647768395657</v>
      </c>
      <c r="W53" s="253">
        <f>'3. データシート'!W53/'3. データシート'!W$7</f>
        <v>0.11097016440024356</v>
      </c>
      <c r="X53" s="18">
        <f>'3. データシート'!X53/'3. データシート'!X$7</f>
        <v>6.2967022018531438E-2</v>
      </c>
      <c r="Y53" s="11">
        <f>'3. データシート'!Y53/'3. データシート'!Y$7</f>
        <v>5.689102564102564E-2</v>
      </c>
      <c r="Z53" s="252">
        <f>'3. データシート'!Z53/'3. データシート'!Z$7</f>
        <v>0.12448321064838157</v>
      </c>
      <c r="AA53" s="253">
        <f>'3. データシート'!AA53/'3. データシート'!AA$7</f>
        <v>0.11859087918206206</v>
      </c>
      <c r="AB53" s="18">
        <f>'3. データシート'!AB53/'3. データシート'!AB$7</f>
        <v>6.6451131559313606E-2</v>
      </c>
      <c r="AC53" s="11">
        <f>'3. データシート'!AC53/'3. データシート'!AC$7</f>
        <v>6.812990366471347E-2</v>
      </c>
      <c r="AD53" s="252">
        <f>'3. データシート'!AD53/'3. データシート'!AD$7</f>
        <v>4.0073039530178156E-2</v>
      </c>
      <c r="AE53" s="253">
        <f>'3. データシート'!AE53/'3. データシート'!AE$7</f>
        <v>3.989647426506495E-2</v>
      </c>
      <c r="AF53" s="18">
        <f>'3. データシート'!AF53/'3. データシート'!AF$7</f>
        <v>4.0725093338573395E-2</v>
      </c>
      <c r="AG53" s="11">
        <f>'3. データシート'!AG53/'3. データシート'!AG$7</f>
        <v>4.0358744394618833E-2</v>
      </c>
      <c r="AH53" s="252">
        <f>'3. データシート'!AH53/'3. データシート'!AH$7</f>
        <v>4.0533228392936202E-2</v>
      </c>
      <c r="AI53" s="253">
        <f>'3. データシート'!AI53/'3. データシート'!AI$7</f>
        <v>4.0118577075098812E-2</v>
      </c>
      <c r="AJ53" s="18">
        <f>'3. データシート'!AJ53/'3. データシート'!AJ$7</f>
        <v>4.0139530313451903E-2</v>
      </c>
      <c r="AK53" s="11">
        <f>'3. データシート'!AK53/'3. データシート'!AK$7</f>
        <v>3.948576675849403E-2</v>
      </c>
      <c r="AL53" s="252">
        <f>'3. データシート'!AL53/'3. データシート'!AL$7</f>
        <v>4.043936557974584E-2</v>
      </c>
      <c r="AM53" s="253">
        <f>'3. データシート'!AM53/'3. データシート'!AM$7</f>
        <v>3.985560271232743E-2</v>
      </c>
      <c r="AN53" s="18">
        <f>'3. データシート'!AN53/'3. データシート'!AN$7</f>
        <v>3.9682155143175545E-2</v>
      </c>
      <c r="AO53" s="11">
        <f>'3. データシート'!AO53/'3. データシート'!AO$7</f>
        <v>3.9580628095993844E-2</v>
      </c>
      <c r="AP53" s="252">
        <f>'3. データシート'!AP53/'3. データシート'!AP$7</f>
        <v>3.9774110315953459E-2</v>
      </c>
      <c r="AQ53" s="253">
        <f>'3. データシート'!AQ53/'3. データシート'!AQ$7</f>
        <v>4.0533909117675924E-2</v>
      </c>
      <c r="AR53" s="18">
        <f>'3. データシート'!AR53/'3. データシート'!AR$7</f>
        <v>3.9507014809041306E-2</v>
      </c>
      <c r="AS53" s="11">
        <f>'3. データシート'!AS53/'3. データシート'!AS$7</f>
        <v>4.0104620749782043E-2</v>
      </c>
      <c r="AT53" s="252">
        <f>'3. データシート'!AT53/'3. データシート'!AT$7</f>
        <v>4.0229321834574679E-2</v>
      </c>
      <c r="AU53" s="253">
        <f>'3. データシート'!AU53/'3. データシート'!AU$7</f>
        <v>4.0443896424167694E-2</v>
      </c>
      <c r="AV53" s="18">
        <f>'3. データシート'!AV53/'3. データシート'!AV$7</f>
        <v>3.9777169663799843E-2</v>
      </c>
      <c r="AW53" s="11">
        <f>'3. データシート'!AW53/'3. データシート'!AW$7</f>
        <v>4.0920465139100144E-2</v>
      </c>
      <c r="AX53" s="252">
        <f>'3. データシート'!AX53/'3. データシート'!AX$7</f>
        <v>3.9814495041689282E-2</v>
      </c>
      <c r="AY53" s="253">
        <f>'3. データシート'!AY53/'3. データシート'!AY$7</f>
        <v>4.0839394535089446E-2</v>
      </c>
      <c r="AZ53" s="18">
        <f>'3. データシート'!AZ53/'3. データシート'!AZ$7</f>
        <v>4.0049321824907523E-2</v>
      </c>
      <c r="BA53" s="11">
        <f>'3. データシート'!BA53/'3. データシート'!BA$7</f>
        <v>4.1654269562630172E-2</v>
      </c>
      <c r="BB53" s="252">
        <f>'3. データシート'!BB53/'3. データシート'!BB$7</f>
        <v>4.0634192551228999E-2</v>
      </c>
      <c r="BC53" s="253">
        <f>'3. データシート'!BC53/'3. データシート'!BC$7</f>
        <v>4.0295766959456109E-2</v>
      </c>
      <c r="BD53" s="18">
        <f>'3. データシート'!BD53/'3. データシート'!BD$7</f>
        <v>4.0629356701852221E-2</v>
      </c>
      <c r="BE53" s="11">
        <f>'3. データシート'!BE53/'3. データシート'!BE$7</f>
        <v>4.1499925892989474E-2</v>
      </c>
      <c r="BF53" s="252">
        <f>'3. データシート'!BF53/'3. データシート'!BF$7</f>
        <v>4.0777477206692718E-2</v>
      </c>
      <c r="BG53" s="253">
        <f>'3. データシート'!BG53/'3. データシート'!BG$7</f>
        <v>4.0869478112791749E-2</v>
      </c>
      <c r="BH53" s="18">
        <f>'3. データシート'!BH53/'3. データシート'!BH$7</f>
        <v>4.5552709557531011E-2</v>
      </c>
      <c r="BI53" s="11">
        <f>'3. データシート'!BI53/'3. データシート'!BI$7</f>
        <v>4.1345232692986435E-2</v>
      </c>
    </row>
    <row r="54" spans="1:61" x14ac:dyDescent="0.15">
      <c r="A54" s="6">
        <v>94</v>
      </c>
      <c r="B54" s="17">
        <f>'3. データシート'!B54/'3. データシート'!B$7</f>
        <v>4.1727561356649699E-2</v>
      </c>
      <c r="C54" s="19">
        <f>'3. データシート'!C54/'3. データシート'!C$7</f>
        <v>4.0945439821844315E-2</v>
      </c>
      <c r="D54" s="18">
        <f>'3. データシート'!D54/'3. データシート'!D$7</f>
        <v>4.1764167260148539E-2</v>
      </c>
      <c r="E54" s="11">
        <f>'3. データシート'!E54/'3. データシート'!E$7</f>
        <v>4.1632611360850023E-2</v>
      </c>
      <c r="F54" s="23">
        <f>'3. データシート'!F54/'3. データシート'!F$7</f>
        <v>4.2289814066289406E-2</v>
      </c>
      <c r="G54" s="19">
        <f>'3. データシート'!G54/'3. データシート'!G$7</f>
        <v>4.2387848816672555E-2</v>
      </c>
      <c r="H54" s="19">
        <f>'3. データシート'!H54/'3. データシート'!H$7</f>
        <v>4.3227081538539505E-2</v>
      </c>
      <c r="I54" s="19">
        <f>'3. データシート'!I54/'3. データシート'!I$7</f>
        <v>4.2232124772128822E-2</v>
      </c>
      <c r="J54" s="19">
        <f>'3. データシート'!J54/'3. データシート'!J$7</f>
        <v>4.3109968234760251E-2</v>
      </c>
      <c r="K54" s="19">
        <f>'3. データシート'!K54/'3. データシート'!K$7</f>
        <v>4.31749910900667E-2</v>
      </c>
      <c r="L54" s="19">
        <f>'3. データシート'!L54/'3. データシート'!L$7</f>
        <v>4.4473912378232262E-2</v>
      </c>
      <c r="M54" s="19">
        <f>'3. データシート'!M54/'3. データシート'!M$7</f>
        <v>4.3739582807212483E-2</v>
      </c>
      <c r="N54" s="19">
        <f>'3. データシート'!N54/'3. データシート'!N$7</f>
        <v>4.4236728981305609E-2</v>
      </c>
      <c r="O54" s="19">
        <f>'3. データシート'!O54/'3. データシート'!O$7</f>
        <v>4.4815376833586239E-2</v>
      </c>
      <c r="P54" s="19">
        <f>'3. データシート'!P54/'3. データシート'!P$7</f>
        <v>4.6567377333469349E-2</v>
      </c>
      <c r="Q54" s="19">
        <f>'3. データシート'!Q54/'3. データシート'!Q$7</f>
        <v>4.5050986758662676E-2</v>
      </c>
      <c r="R54" s="19">
        <f>'3. データシート'!R54/'3. データシート'!R$7</f>
        <v>4.841571609632446E-2</v>
      </c>
      <c r="S54" s="19">
        <f>'3. データシート'!S54/'3. データシート'!S$7</f>
        <v>4.6429665951578304E-2</v>
      </c>
      <c r="T54" s="19">
        <f>'3. データシート'!T54/'3. データシート'!T$7</f>
        <v>5.2778341107280469E-2</v>
      </c>
      <c r="U54" s="24">
        <f>'3. データシート'!U54/'3. データシート'!U$7</f>
        <v>4.9274177059905951E-2</v>
      </c>
      <c r="V54" s="23">
        <f>'3. データシート'!V54/'3. データシート'!V$7</f>
        <v>0.11434459187776437</v>
      </c>
      <c r="W54" s="291">
        <f>'3. データシート'!W54/'3. データシート'!W$7</f>
        <v>0.1057438603612746</v>
      </c>
      <c r="X54" s="19">
        <f>'3. データシート'!X54/'3. データシート'!X$7</f>
        <v>6.0376606555743749E-2</v>
      </c>
      <c r="Y54" s="290">
        <f>'3. データシート'!Y54/'3. データシート'!Y$7</f>
        <v>5.4387019230769232E-2</v>
      </c>
      <c r="Z54" s="23">
        <f>'3. データシート'!Z54/'3. データシート'!Z$7</f>
        <v>0.118332156902289</v>
      </c>
      <c r="AA54" s="291">
        <f>'3. データシート'!AA54/'3. データシート'!AA$7</f>
        <v>0.11216277774965835</v>
      </c>
      <c r="AB54" s="19">
        <f>'3. データシート'!AB54/'3. データシート'!AB$7</f>
        <v>6.3068888336234766E-2</v>
      </c>
      <c r="AC54" s="290">
        <f>'3. データシート'!AC54/'3. データシート'!AC$7</f>
        <v>6.4604230807428747E-2</v>
      </c>
      <c r="AD54" s="23">
        <f>'3. データシート'!AD54/'3. データシート'!AD$7</f>
        <v>3.9727582292849034E-2</v>
      </c>
      <c r="AE54" s="291">
        <f>'3. データシート'!AE54/'3. データシート'!AE$7</f>
        <v>3.9945307158902238E-2</v>
      </c>
      <c r="AF54" s="19">
        <f>'3. データシート'!AF54/'3. データシート'!AF$7</f>
        <v>4.05777166437414E-2</v>
      </c>
      <c r="AG54" s="290">
        <f>'3. データシート'!AG54/'3. データシート'!AG$7</f>
        <v>4.0066289725092609E-2</v>
      </c>
      <c r="AH54" s="23">
        <f>'3. データシート'!AH54/'3. データシート'!AH$7</f>
        <v>4.0385655959466769E-2</v>
      </c>
      <c r="AI54" s="291">
        <f>'3. データシート'!AI54/'3. データシート'!AI$7</f>
        <v>4.0217391304347823E-2</v>
      </c>
      <c r="AJ54" s="19">
        <f>'3. データシート'!AJ54/'3. データシート'!AJ$7</f>
        <v>4.0188660705512427E-2</v>
      </c>
      <c r="AK54" s="290">
        <f>'3. データシート'!AK54/'3. データシート'!AK$7</f>
        <v>3.9389106374752306E-2</v>
      </c>
      <c r="AL54" s="23">
        <f>'3. データシート'!AL54/'3. データシート'!AL$7</f>
        <v>4.0291596887006204E-2</v>
      </c>
      <c r="AM54" s="291">
        <f>'3. データシート'!AM54/'3. データシート'!AM$7</f>
        <v>4.0050734182155226E-2</v>
      </c>
      <c r="AN54" s="19">
        <f>'3. データシート'!AN54/'3. データシート'!AN$7</f>
        <v>3.9585251223411985E-2</v>
      </c>
      <c r="AO54" s="290">
        <f>'3. データシート'!AO54/'3. データシート'!AO$7</f>
        <v>3.9436348771221083E-2</v>
      </c>
      <c r="AP54" s="23">
        <f>'3. データシート'!AP54/'3. データシート'!AP$7</f>
        <v>3.9433328465021178E-2</v>
      </c>
      <c r="AQ54" s="19">
        <f>'3. データシート'!AQ54/'3. データシート'!AQ$7</f>
        <v>4.0435764059279615E-2</v>
      </c>
      <c r="AR54" s="19">
        <f>'3. データシート'!AR54/'3. データシート'!AR$7</f>
        <v>3.940958690568979E-2</v>
      </c>
      <c r="AS54" s="290">
        <f>'3. データシート'!AS54/'3. データシート'!AS$7</f>
        <v>3.9959314152862538E-2</v>
      </c>
      <c r="AT54" s="23">
        <f>'3. データシート'!AT54/'3. データシート'!AT$7</f>
        <v>4.0327322618580949E-2</v>
      </c>
      <c r="AU54" s="291">
        <f>'3. データシート'!AU54/'3. データシート'!AU$7</f>
        <v>4.0690505548705305E-2</v>
      </c>
      <c r="AV54" s="19">
        <f>'3. データシート'!AV54/'3. データシート'!AV$7</f>
        <v>3.9777169663799843E-2</v>
      </c>
      <c r="AW54" s="290">
        <f>'3. データシート'!AW54/'3. データシート'!AW$7</f>
        <v>4.0920465139100144E-2</v>
      </c>
      <c r="AX54" s="23">
        <f>'3. データシート'!AX54/'3. データシート'!AX$7</f>
        <v>3.9913167891854555E-2</v>
      </c>
      <c r="AY54" s="291">
        <f>'3. データシート'!AY54/'3. データシート'!AY$7</f>
        <v>4.0839394535089446E-2</v>
      </c>
      <c r="AZ54" s="19">
        <f>'3. データシート'!AZ54/'3. データシート'!AZ$7</f>
        <v>4.0098643649815045E-2</v>
      </c>
      <c r="BA54" s="290">
        <f>'3. データシート'!BA54/'3. データシート'!BA$7</f>
        <v>4.1604681146484183E-2</v>
      </c>
      <c r="BB54" s="23">
        <f>'3. データシート'!BB54/'3. データシート'!BB$7</f>
        <v>4.0634192551228999E-2</v>
      </c>
      <c r="BC54" s="291">
        <f>'3. データシート'!BC54/'3. データシート'!BC$7</f>
        <v>4.0395017616991713E-2</v>
      </c>
      <c r="BD54" s="19">
        <f>'3. データシート'!BD54/'3. データシート'!BD$7</f>
        <v>4.072893845847441E-2</v>
      </c>
      <c r="BE54" s="290">
        <f>'3. データシート'!BE54/'3. データシート'!BE$7</f>
        <v>4.1598735240353735E-2</v>
      </c>
      <c r="BF54" s="23">
        <f>'3. データシート'!BF54/'3. データシート'!BF$7</f>
        <v>4.0877667568379919E-2</v>
      </c>
      <c r="BG54" s="291">
        <f>'3. データシート'!BG54/'3. データシート'!BG$7</f>
        <v>4.0919563257537817E-2</v>
      </c>
      <c r="BH54" s="19">
        <f>'3. データシート'!BH54/'3. データシート'!BH$7</f>
        <v>4.4246898699211494E-2</v>
      </c>
      <c r="BI54" s="290">
        <f>'3. データシート'!BI54/'3. データシート'!BI$7</f>
        <v>4.119396964654868E-2</v>
      </c>
    </row>
    <row r="55" spans="1:61" x14ac:dyDescent="0.15">
      <c r="A55" s="6">
        <v>96</v>
      </c>
      <c r="B55" s="17">
        <f>'3. データシート'!B55/'3. データシート'!B$7</f>
        <v>4.1525978934636901E-2</v>
      </c>
      <c r="C55" s="19">
        <f>'3. データシート'!C55/'3. データシート'!C$7</f>
        <v>4.0945439821844315E-2</v>
      </c>
      <c r="D55" s="18">
        <f>'3. データシート'!D55/'3. データシート'!D$7</f>
        <v>4.1764167260148539E-2</v>
      </c>
      <c r="E55" s="11">
        <f>'3. データシート'!E55/'3. データシート'!E$7</f>
        <v>4.173477727829996E-2</v>
      </c>
      <c r="F55" s="23">
        <f>'3. データシート'!F55/'3. データシート'!F$7</f>
        <v>4.213823767178658E-2</v>
      </c>
      <c r="G55" s="19">
        <f>'3. データシート'!G55/'3. データシート'!G$7</f>
        <v>4.218600191754554E-2</v>
      </c>
      <c r="H55" s="19">
        <f>'3. データシート'!H55/'3. データシート'!H$7</f>
        <v>4.2872345816652307E-2</v>
      </c>
      <c r="I55" s="19">
        <f>'3. データシート'!I55/'3. データシート'!I$7</f>
        <v>4.1725744379177636E-2</v>
      </c>
      <c r="J55" s="19">
        <f>'3. データシート'!J55/'3. データシート'!J$7</f>
        <v>4.2807442141884734E-2</v>
      </c>
      <c r="K55" s="19">
        <f>'3. データシート'!K55/'3. データシート'!K$7</f>
        <v>4.2767679853367956E-2</v>
      </c>
      <c r="L55" s="19">
        <f>'3. データシート'!L55/'3. データシート'!L$7</f>
        <v>4.3657877288723418E-2</v>
      </c>
      <c r="M55" s="19">
        <f>'3. データシート'!M55/'3. データシート'!M$7</f>
        <v>4.3588060003030456E-2</v>
      </c>
      <c r="N55" s="19">
        <f>'3. データシート'!N55/'3. データシート'!N$7</f>
        <v>4.3636908927321805E-2</v>
      </c>
      <c r="O55" s="19">
        <f>'3. データシート'!O55/'3. データシート'!O$7</f>
        <v>4.3854324734446129E-2</v>
      </c>
      <c r="P55" s="19">
        <f>'3. データシート'!P55/'3. データシート'!P$7</f>
        <v>4.5343262266653063E-2</v>
      </c>
      <c r="Q55" s="19">
        <f>'3. データシート'!Q55/'3. データシート'!Q$7</f>
        <v>4.4442189640302367E-2</v>
      </c>
      <c r="R55" s="19">
        <f>'3. データシート'!R55/'3. データシート'!R$7</f>
        <v>4.6286438529784535E-2</v>
      </c>
      <c r="S55" s="19">
        <f>'3. データシート'!S55/'3. データシート'!S$7</f>
        <v>4.4999489222596792E-2</v>
      </c>
      <c r="T55" s="19">
        <f>'3. データシート'!T55/'3. データシート'!T$7</f>
        <v>4.9736361792739811E-2</v>
      </c>
      <c r="U55" s="24">
        <f>'3. データシート'!U55/'3. データシート'!U$7</f>
        <v>4.7382948272336946E-2</v>
      </c>
      <c r="V55" s="252">
        <f>'3. データシート'!V55/'3. データシート'!V$7</f>
        <v>0.10750904704463209</v>
      </c>
      <c r="W55" s="253">
        <f>'3. データシート'!W55/'3. データシート'!W$7</f>
        <v>9.9857925715445509E-2</v>
      </c>
      <c r="X55" s="18">
        <f>'3. データシート'!X55/'3. データシート'!X$7</f>
        <v>5.768655972900269E-2</v>
      </c>
      <c r="Y55" s="11">
        <f>'3. データシート'!Y55/'3. データシート'!Y$7</f>
        <v>5.223357371794872E-2</v>
      </c>
      <c r="Z55" s="252">
        <f>'3. データシート'!Z55/'3. データシート'!Z$7</f>
        <v>0.11258445094282545</v>
      </c>
      <c r="AA55" s="253">
        <f>'3. データシート'!AA55/'3. データシート'!AA$7</f>
        <v>0.10710128055878929</v>
      </c>
      <c r="AB55" s="18">
        <f>'3. データシート'!AB55/'3. データシート'!AB$7</f>
        <v>6.0482467047998013E-2</v>
      </c>
      <c r="AC55" s="11">
        <f>'3. データシート'!AC55/'3. データシート'!AC$7</f>
        <v>6.1475816863640877E-2</v>
      </c>
      <c r="AD55" s="252">
        <f>'3. データシート'!AD55/'3. データシート'!AD$7</f>
        <v>3.9579529191136553E-2</v>
      </c>
      <c r="AE55" s="253">
        <f>'3. データシート'!AE55/'3. データシート'!AE$7</f>
        <v>3.9994140052739525E-2</v>
      </c>
      <c r="AF55" s="18">
        <f>'3. データシート'!AF55/'3. データシート'!AF$7</f>
        <v>4.0872470033405384E-2</v>
      </c>
      <c r="AG55" s="11">
        <f>'3. データシート'!AG55/'3. データシート'!AG$7</f>
        <v>4.0163774614934686E-2</v>
      </c>
      <c r="AH55" s="252">
        <f>'3. データシート'!AH55/'3. データシート'!AH$7</f>
        <v>4.0287274337153817E-2</v>
      </c>
      <c r="AI55" s="253">
        <f>'3. データシート'!AI55/'3. データシート'!AI$7</f>
        <v>4.0266798418972335E-2</v>
      </c>
      <c r="AJ55" s="18">
        <f>'3. データシート'!AJ55/'3. データシート'!AJ$7</f>
        <v>4.0041269529330847E-2</v>
      </c>
      <c r="AK55" s="11">
        <f>'3. データシート'!AK55/'3. データシート'!AK$7</f>
        <v>3.9340776182881447E-2</v>
      </c>
      <c r="AL55" s="252">
        <f>'3. データシート'!AL55/'3. データシート'!AL$7</f>
        <v>4.0242340656092994E-2</v>
      </c>
      <c r="AM55" s="253">
        <f>'3. データシート'!AM55/'3. データシート'!AM$7</f>
        <v>4.0099517049612177E-2</v>
      </c>
      <c r="AN55" s="18">
        <f>'3. データシート'!AN55/'3. データシート'!AN$7</f>
        <v>3.9779059062939097E-2</v>
      </c>
      <c r="AO55" s="11">
        <f>'3. データシート'!AO55/'3. データシート'!AO$7</f>
        <v>3.9532534987736255E-2</v>
      </c>
      <c r="AP55" s="252">
        <f>'3. データシート'!AP55/'3. データシート'!AP$7</f>
        <v>3.9774110315953459E-2</v>
      </c>
      <c r="AQ55" s="253">
        <f>'3. データシート'!AQ55/'3. データシート'!AQ$7</f>
        <v>4.0337619000883305E-2</v>
      </c>
      <c r="AR55" s="18">
        <f>'3. データシート'!AR55/'3. データシート'!AR$7</f>
        <v>3.9458300857365548E-2</v>
      </c>
      <c r="AS55" s="11">
        <f>'3. データシート'!AS55/'3. データシート'!AS$7</f>
        <v>3.9765572023636543E-2</v>
      </c>
      <c r="AT55" s="252">
        <f>'3. データシート'!AT55/'3. データシート'!AT$7</f>
        <v>4.0131321050568401E-2</v>
      </c>
      <c r="AU55" s="253">
        <f>'3. データシート'!AU55/'3. データシート'!AU$7</f>
        <v>4.0493218249075216E-2</v>
      </c>
      <c r="AV55" s="18">
        <f>'3. データシート'!AV55/'3. データシート'!AV$7</f>
        <v>3.9728303362001567E-2</v>
      </c>
      <c r="AW55" s="11">
        <f>'3. データシート'!AW55/'3. データシート'!AW$7</f>
        <v>4.0969530445022322E-2</v>
      </c>
      <c r="AX55" s="252">
        <f>'3. データシート'!AX55/'3. データシート'!AX$7</f>
        <v>3.9617149341358723E-2</v>
      </c>
      <c r="AY55" s="253">
        <f>'3. データシート'!AY55/'3. データシート'!AY$7</f>
        <v>4.0888539414193042E-2</v>
      </c>
      <c r="AZ55" s="18">
        <f>'3. データシート'!AZ55/'3. データシート'!AZ$7</f>
        <v>4.0246609124537605E-2</v>
      </c>
      <c r="BA55" s="11">
        <f>'3. データシート'!BA55/'3. データシート'!BA$7</f>
        <v>4.1356739065754239E-2</v>
      </c>
      <c r="BB55" s="252">
        <f>'3. データシート'!BB55/'3. データシート'!BB$7</f>
        <v>4.0634192551228999E-2</v>
      </c>
      <c r="BC55" s="253">
        <f>'3. データシート'!BC55/'3. データシート'!BC$7</f>
        <v>4.0097265644384893E-2</v>
      </c>
      <c r="BD55" s="18">
        <f>'3. データシート'!BD55/'3. データシート'!BD$7</f>
        <v>4.0529774945230031E-2</v>
      </c>
      <c r="BE55" s="11">
        <f>'3. データシート'!BE55/'3. データシート'!BE$7</f>
        <v>4.1302307198260953E-2</v>
      </c>
      <c r="BF55" s="252">
        <f>'3. データシート'!BF55/'3. データシート'!BF$7</f>
        <v>4.0577096483318302E-2</v>
      </c>
      <c r="BG55" s="253">
        <f>'3. データシート'!BG55/'3. データシート'!BG$7</f>
        <v>4.0719222678553539E-2</v>
      </c>
      <c r="BH55" s="18">
        <f>'3. データシート'!BH55/'3. データシート'!BH$7</f>
        <v>4.3543769775500979E-2</v>
      </c>
      <c r="BI55" s="11">
        <f>'3. データシート'!BI55/'3. データシート'!BI$7</f>
        <v>4.119396964654868E-2</v>
      </c>
    </row>
    <row r="56" spans="1:61" x14ac:dyDescent="0.15">
      <c r="A56" s="6">
        <v>98</v>
      </c>
      <c r="B56" s="17">
        <f>'3. データシート'!B56/'3. データシート'!B$7</f>
        <v>4.1475583329133703E-2</v>
      </c>
      <c r="C56" s="19">
        <f>'3. データシート'!C56/'3. データシート'!C$7</f>
        <v>4.0894827411681343E-2</v>
      </c>
      <c r="D56" s="18">
        <f>'3. データシート'!D56/'3. データシート'!D$7</f>
        <v>4.1611557635568217E-2</v>
      </c>
      <c r="E56" s="11">
        <f>'3. データシート'!E56/'3. データシート'!E$7</f>
        <v>4.1785860237024929E-2</v>
      </c>
      <c r="F56" s="23">
        <f>'3. データシート'!F56/'3. データシート'!F$7</f>
        <v>4.2037186742118031E-2</v>
      </c>
      <c r="G56" s="19">
        <f>'3. データシート'!G56/'3. データシート'!G$7</f>
        <v>4.1630922944946261E-2</v>
      </c>
      <c r="H56" s="19">
        <f>'3. データシート'!H56/'3. データシート'!H$7</f>
        <v>4.2720316221557794E-2</v>
      </c>
      <c r="I56" s="19">
        <f>'3. データシート'!I56/'3. データシート'!I$7</f>
        <v>4.1827020457767879E-2</v>
      </c>
      <c r="J56" s="19">
        <f>'3. データシート'!J56/'3. データシート'!J$7</f>
        <v>4.2555337064488476E-2</v>
      </c>
      <c r="K56" s="19">
        <f>'3. データシート'!K56/'3. データシート'!K$7</f>
        <v>4.2360368616669211E-2</v>
      </c>
      <c r="L56" s="19">
        <f>'3. データシート'!L56/'3. データシート'!L$7</f>
        <v>4.3708879481817717E-2</v>
      </c>
      <c r="M56" s="19">
        <f>'3. データシート'!M56/'3. データシート'!M$7</f>
        <v>4.3133491590484366E-2</v>
      </c>
      <c r="N56" s="19">
        <f>'3. データシート'!N56/'3. データシート'!N$7</f>
        <v>4.2787163850844745E-2</v>
      </c>
      <c r="O56" s="19">
        <f>'3. データシート'!O56/'3. データシート'!O$7</f>
        <v>4.3196762771876583E-2</v>
      </c>
      <c r="P56" s="19">
        <f>'3. データシート'!P56/'3. データシート'!P$7</f>
        <v>4.4782209527695606E-2</v>
      </c>
      <c r="Q56" s="19">
        <f>'3. データシート'!Q56/'3. データシート'!Q$7</f>
        <v>4.4137791081122216E-2</v>
      </c>
      <c r="R56" s="19">
        <f>'3. データシート'!R56/'3. データシート'!R$7</f>
        <v>4.4664131812420786E-2</v>
      </c>
      <c r="S56" s="19">
        <f>'3. データシート'!S56/'3. データシート'!S$7</f>
        <v>4.4131167637143733E-2</v>
      </c>
      <c r="T56" s="19">
        <f>'3. データシート'!T56/'3. データシート'!T$7</f>
        <v>4.7454877306834314E-2</v>
      </c>
      <c r="U56" s="24">
        <f>'3. データシート'!U56/'3. データシート'!U$7</f>
        <v>4.5849519525659375E-2</v>
      </c>
      <c r="V56" s="23">
        <f>'3. データシート'!V56/'3. データシート'!V$7</f>
        <v>0.10253317249698432</v>
      </c>
      <c r="W56" s="291">
        <f>'3. データシート'!W56/'3. データシート'!W$7</f>
        <v>9.4834584940125838E-2</v>
      </c>
      <c r="X56" s="19">
        <f>'3. データシート'!X56/'3. データシート'!X$7</f>
        <v>5.5494669722028496E-2</v>
      </c>
      <c r="Y56" s="290">
        <f>'3. データシート'!Y56/'3. データシート'!Y$7</f>
        <v>5.0580929487179488E-2</v>
      </c>
      <c r="Z56" s="23">
        <f>'3. データシート'!Z56/'3. データシート'!Z$7</f>
        <v>0.10713925582333367</v>
      </c>
      <c r="AA56" s="291">
        <f>'3. データシート'!AA56/'3. データシート'!AA$7</f>
        <v>0.10163486359265071</v>
      </c>
      <c r="AB56" s="19">
        <f>'3. データシート'!AB56/'3. データシート'!AB$7</f>
        <v>5.7547873663267843E-2</v>
      </c>
      <c r="AC56" s="290">
        <f>'3. データシート'!AC56/'3. データシート'!AC$7</f>
        <v>5.889363392591121E-2</v>
      </c>
      <c r="AD56" s="23">
        <f>'3. データシート'!AD56/'3. データシート'!AD$7</f>
        <v>3.9678231258944874E-2</v>
      </c>
      <c r="AE56" s="291">
        <f>'3. データシート'!AE56/'3. データシート'!AE$7</f>
        <v>3.989647426506495E-2</v>
      </c>
      <c r="AF56" s="19">
        <f>'3. データシート'!AF56/'3. データシート'!AF$7</f>
        <v>4.05777166437414E-2</v>
      </c>
      <c r="AG56" s="290">
        <f>'3. データシート'!AG56/'3. データシート'!AG$7</f>
        <v>4.0066289725092609E-2</v>
      </c>
      <c r="AH56" s="23">
        <f>'3. データシート'!AH56/'3. データシート'!AH$7</f>
        <v>4.0139701903684391E-2</v>
      </c>
      <c r="AI56" s="291">
        <f>'3. データシート'!AI56/'3. データシート'!AI$7</f>
        <v>3.9920948616600789E-2</v>
      </c>
      <c r="AJ56" s="19">
        <f>'3. データシート'!AJ56/'3. データシート'!AJ$7</f>
        <v>4.0041269529330847E-2</v>
      </c>
      <c r="AK56" s="290">
        <f>'3. データシート'!AK56/'3. データシート'!AK$7</f>
        <v>3.9340776182881447E-2</v>
      </c>
      <c r="AL56" s="23">
        <f>'3. データシート'!AL56/'3. データシート'!AL$7</f>
        <v>4.0242340656092994E-2</v>
      </c>
      <c r="AM56" s="291">
        <f>'3. データシート'!AM56/'3. データシート'!AM$7</f>
        <v>3.985560271232743E-2</v>
      </c>
      <c r="AN56" s="19">
        <f>'3. データシート'!AN56/'3. データシート'!AN$7</f>
        <v>3.9439895343766657E-2</v>
      </c>
      <c r="AO56" s="290">
        <f>'3. データシート'!AO56/'3. データシート'!AO$7</f>
        <v>3.9292069446448322E-2</v>
      </c>
      <c r="AP56" s="23">
        <f>'3. データシート'!AP56/'3. データシート'!AP$7</f>
        <v>3.9433328465021178E-2</v>
      </c>
      <c r="AQ56" s="19">
        <f>'3. データシート'!AQ56/'3. データシート'!AQ$7</f>
        <v>4.0435764059279615E-2</v>
      </c>
      <c r="AR56" s="19">
        <f>'3. データシート'!AR56/'3. データシート'!AR$7</f>
        <v>3.940958690568979E-2</v>
      </c>
      <c r="AS56" s="290">
        <f>'3. データシート'!AS56/'3. データシート'!AS$7</f>
        <v>3.9668700959023542E-2</v>
      </c>
      <c r="AT56" s="23">
        <f>'3. データシート'!AT56/'3. データシート'!AT$7</f>
        <v>4.0082320658565269E-2</v>
      </c>
      <c r="AU56" s="291">
        <f>'3. データシート'!AU56/'3. データシート'!AU$7</f>
        <v>4.0394574599260172E-2</v>
      </c>
      <c r="AV56" s="19">
        <f>'3. データシート'!AV56/'3. データシート'!AV$7</f>
        <v>3.9581704456606727E-2</v>
      </c>
      <c r="AW56" s="290">
        <f>'3. データシート'!AW56/'3. データシート'!AW$7</f>
        <v>4.0429812079878315E-2</v>
      </c>
      <c r="AX56" s="23">
        <f>'3. データシート'!AX56/'3. データシート'!AX$7</f>
        <v>3.9419803641028171E-2</v>
      </c>
      <c r="AY56" s="291">
        <f>'3. データシート'!AY56/'3. データシート'!AY$7</f>
        <v>4.0888539414193042E-2</v>
      </c>
      <c r="AZ56" s="19">
        <f>'3. データシート'!AZ56/'3. データシート'!AZ$7</f>
        <v>4.0049321824907523E-2</v>
      </c>
      <c r="BA56" s="290">
        <f>'3. データシート'!BA56/'3. データシート'!BA$7</f>
        <v>4.1455915898046217E-2</v>
      </c>
      <c r="BB56" s="23">
        <f>'3. データシート'!BB56/'3. データシート'!BB$7</f>
        <v>4.0235329311462335E-2</v>
      </c>
      <c r="BC56" s="291">
        <f>'3. データシート'!BC56/'3. データシート'!BC$7</f>
        <v>3.9849139000545881E-2</v>
      </c>
      <c r="BD56" s="19">
        <f>'3. データシート'!BD56/'3. データシート'!BD$7</f>
        <v>4.0579565823541129E-2</v>
      </c>
      <c r="BE56" s="290">
        <f>'3. データシート'!BE56/'3. データシート'!BE$7</f>
        <v>4.1450521219307347E-2</v>
      </c>
      <c r="BF56" s="23">
        <f>'3. データシート'!BF56/'3. データシート'!BF$7</f>
        <v>4.067728684500551E-2</v>
      </c>
      <c r="BG56" s="291">
        <f>'3. データシート'!BG56/'3. データシート'!BG$7</f>
        <v>4.0969648402283884E-2</v>
      </c>
      <c r="BH56" s="19">
        <f>'3. データシート'!BH56/'3. データシート'!BH$7</f>
        <v>4.294108784089197E-2</v>
      </c>
      <c r="BI56" s="290">
        <f>'3. データシート'!BI56/'3. データシート'!BI$7</f>
        <v>4.0841022538193918E-2</v>
      </c>
    </row>
    <row r="57" spans="1:61" x14ac:dyDescent="0.15">
      <c r="A57" s="6">
        <v>100</v>
      </c>
      <c r="B57" s="17">
        <f>'3. データシート'!B57/'3. データシート'!B$7</f>
        <v>4.13747921181273E-2</v>
      </c>
      <c r="C57" s="19">
        <f>'3. データシート'!C57/'3. データシート'!C$7</f>
        <v>4.0540540540540543E-2</v>
      </c>
      <c r="D57" s="18">
        <f>'3. データシート'!D57/'3. データシート'!D$7</f>
        <v>4.1306338386407571E-2</v>
      </c>
      <c r="E57" s="11">
        <f>'3. データシート'!E57/'3. データシート'!E$7</f>
        <v>4.153044544340008E-2</v>
      </c>
      <c r="F57" s="23">
        <f>'3. データシート'!F57/'3. データシート'!F$7</f>
        <v>4.2037186742118031E-2</v>
      </c>
      <c r="G57" s="19">
        <f>'3. データシート'!G57/'3. データシート'!G$7</f>
        <v>4.1832769844073268E-2</v>
      </c>
      <c r="H57" s="19">
        <f>'3. データシート'!H57/'3. データシート'!H$7</f>
        <v>4.2618963158161452E-2</v>
      </c>
      <c r="I57" s="19">
        <f>'3. データシート'!I57/'3. データシート'!I$7</f>
        <v>4.1675106339882521E-2</v>
      </c>
      <c r="J57" s="19">
        <f>'3. データシート'!J57/'3. データシート'!J$7</f>
        <v>4.2252810971612965E-2</v>
      </c>
      <c r="K57" s="19">
        <f>'3. データシート'!K57/'3. データシート'!K$7</f>
        <v>4.2462196425843896E-2</v>
      </c>
      <c r="L57" s="19">
        <f>'3. データシート'!L57/'3. データシート'!L$7</f>
        <v>4.3249859743968992E-2</v>
      </c>
      <c r="M57" s="19">
        <f>'3. データシート'!M57/'3. データシート'!M$7</f>
        <v>4.283044598212031E-2</v>
      </c>
      <c r="N57" s="19">
        <f>'3. データシート'!N57/'3. データシート'!N$7</f>
        <v>4.2737178846346098E-2</v>
      </c>
      <c r="O57" s="19">
        <f>'3. データシート'!O57/'3. データシート'!O$7</f>
        <v>4.2690945877592312E-2</v>
      </c>
      <c r="P57" s="19">
        <f>'3. データシート'!P57/'3. データシート'!P$7</f>
        <v>4.3915128022034074E-2</v>
      </c>
      <c r="Q57" s="19">
        <f>'3. データシート'!Q57/'3. データシート'!Q$7</f>
        <v>4.3528993962761907E-2</v>
      </c>
      <c r="R57" s="19">
        <f>'3. データシート'!R57/'3. データシート'!R$7</f>
        <v>4.3903675538656525E-2</v>
      </c>
      <c r="S57" s="19">
        <f>'3. データシート'!S57/'3. データシート'!S$7</f>
        <v>4.3007457350086833E-2</v>
      </c>
      <c r="T57" s="19">
        <f>'3. データシート'!T57/'3. データシート'!T$7</f>
        <v>4.6136686270533363E-2</v>
      </c>
      <c r="U57" s="24">
        <f>'3. データシート'!U57/'3. データシート'!U$7</f>
        <v>4.4827233694540995E-2</v>
      </c>
      <c r="V57" s="252">
        <f>'3. データシート'!V57/'3. データシート'!V$7</f>
        <v>9.7004422999597911E-2</v>
      </c>
      <c r="W57" s="253">
        <f>'3. データシート'!W57/'3. データシート'!W$7</f>
        <v>8.976050334889385E-2</v>
      </c>
      <c r="X57" s="18">
        <f>'3. データシート'!X57/'3. データシート'!X$7</f>
        <v>5.3502042442961043E-2</v>
      </c>
      <c r="Y57" s="11">
        <f>'3. データシート'!Y57/'3. データシート'!Y$7</f>
        <v>4.8878205128205128E-2</v>
      </c>
      <c r="Z57" s="252">
        <f>'3. データシート'!Z57/'3. データシート'!Z$7</f>
        <v>0.10250075627709992</v>
      </c>
      <c r="AA57" s="253">
        <f>'3. データシート'!AA57/'3. データシート'!AA$7</f>
        <v>9.6978286177051176E-2</v>
      </c>
      <c r="AB57" s="18">
        <f>'3. データシート'!AB57/'3. データシート'!AB$7</f>
        <v>5.5309624471524495E-2</v>
      </c>
      <c r="AC57" s="11">
        <f>'3. データシート'!AC57/'3. データシート'!AC$7</f>
        <v>5.6311450988181549E-2</v>
      </c>
      <c r="AD57" s="252">
        <f>'3. データシート'!AD57/'3. データシート'!AD$7</f>
        <v>3.9678231258944874E-2</v>
      </c>
      <c r="AE57" s="253">
        <f>'3. データシート'!AE57/'3. データシート'!AE$7</f>
        <v>3.9847641371227656E-2</v>
      </c>
      <c r="AF57" s="18">
        <f>'3. データシート'!AF57/'3. データシート'!AF$7</f>
        <v>4.0528591078797409E-2</v>
      </c>
      <c r="AG57" s="11">
        <f>'3. データシート'!AG57/'3. データシート'!AG$7</f>
        <v>4.0017547280171574E-2</v>
      </c>
      <c r="AH57" s="252">
        <f>'3. データシート'!AH57/'3. データシート'!AH$7</f>
        <v>4.0188892714840871E-2</v>
      </c>
      <c r="AI57" s="253">
        <f>'3. データシート'!AI57/'3. データシート'!AI$7</f>
        <v>3.9920948616600789E-2</v>
      </c>
      <c r="AJ57" s="18">
        <f>'3. データシート'!AJ57/'3. データシート'!AJ$7</f>
        <v>4.0090399921391372E-2</v>
      </c>
      <c r="AK57" s="11">
        <f>'3. データシート'!AK57/'3. データシート'!AK$7</f>
        <v>3.9195785607268864E-2</v>
      </c>
      <c r="AL57" s="252">
        <f>'3. データシート'!AL57/'3. データシート'!AL$7</f>
        <v>4.0094571963353365E-2</v>
      </c>
      <c r="AM57" s="253">
        <f>'3. データシート'!AM57/'3. データシート'!AM$7</f>
        <v>3.9660471242499634E-2</v>
      </c>
      <c r="AN57" s="18">
        <f>'3. データシート'!AN57/'3. データシート'!AN$7</f>
        <v>3.9730607103057321E-2</v>
      </c>
      <c r="AO57" s="11">
        <f>'3. データシート'!AO57/'3. データシート'!AO$7</f>
        <v>3.9436348771221083E-2</v>
      </c>
      <c r="AP57" s="252">
        <f>'3. データシート'!AP57/'3. データシート'!AP$7</f>
        <v>3.9433328465021178E-2</v>
      </c>
      <c r="AQ57" s="253">
        <f>'3. データシート'!AQ57/'3. データシート'!AQ$7</f>
        <v>4.0435764059279615E-2</v>
      </c>
      <c r="AR57" s="18">
        <f>'3. データシート'!AR57/'3. データシート'!AR$7</f>
        <v>3.9312159002338268E-2</v>
      </c>
      <c r="AS57" s="11">
        <f>'3. データシート'!AS57/'3. データシート'!AS$7</f>
        <v>3.9765572023636543E-2</v>
      </c>
      <c r="AT57" s="252">
        <f>'3. データシート'!AT57/'3. データシート'!AT$7</f>
        <v>4.018032144257154E-2</v>
      </c>
      <c r="AU57" s="253">
        <f>'3. データシート'!AU57/'3. データシート'!AU$7</f>
        <v>4.0295930949445127E-2</v>
      </c>
      <c r="AV57" s="18">
        <f>'3. データシート'!AV57/'3. データシート'!AV$7</f>
        <v>3.9581704456606727E-2</v>
      </c>
      <c r="AW57" s="11">
        <f>'3. データシート'!AW57/'3. データシート'!AW$7</f>
        <v>4.0527942691722683E-2</v>
      </c>
      <c r="AX57" s="252">
        <f>'3. データシート'!AX57/'3. データシート'!AX$7</f>
        <v>3.9666485766441363E-2</v>
      </c>
      <c r="AY57" s="253">
        <f>'3. データシート'!AY57/'3. データシート'!AY$7</f>
        <v>4.079024965598585E-2</v>
      </c>
      <c r="AZ57" s="18">
        <f>'3. データシート'!AZ57/'3. データシート'!AZ$7</f>
        <v>0.04</v>
      </c>
      <c r="BA57" s="11">
        <f>'3. データシート'!BA57/'3. データシート'!BA$7</f>
        <v>4.1257562233462261E-2</v>
      </c>
      <c r="BB57" s="252">
        <f>'3. データシート'!BB57/'3. データシート'!BB$7</f>
        <v>4.0484618836316495E-2</v>
      </c>
      <c r="BC57" s="253">
        <f>'3. データシート'!BC57/'3. データシート'!BC$7</f>
        <v>4.0097265644384893E-2</v>
      </c>
      <c r="BD57" s="18">
        <f>'3. データシート'!BD57/'3. データシート'!BD$7</f>
        <v>4.0629356701852221E-2</v>
      </c>
      <c r="BE57" s="11">
        <f>'3. データシート'!BE57/'3. データシート'!BE$7</f>
        <v>4.1302307198260953E-2</v>
      </c>
      <c r="BF57" s="252">
        <f>'3. データシート'!BF57/'3. データシート'!BF$7</f>
        <v>4.067728684500551E-2</v>
      </c>
      <c r="BG57" s="253">
        <f>'3. データシート'!BG57/'3. データシート'!BG$7</f>
        <v>4.0568967244315336E-2</v>
      </c>
      <c r="BH57" s="18">
        <f>'3. データシート'!BH57/'3. データシート'!BH$7</f>
        <v>4.2539299884485959E-2</v>
      </c>
      <c r="BI57" s="11">
        <f>'3. データシート'!BI57/'3. データシート'!BI$7</f>
        <v>4.0841022538193918E-2</v>
      </c>
    </row>
    <row r="58" spans="1:61" x14ac:dyDescent="0.15">
      <c r="A58" s="6">
        <v>102</v>
      </c>
      <c r="B58" s="17">
        <f>'3. データシート'!B58/'3. データシート'!B$7</f>
        <v>4.1475583329133703E-2</v>
      </c>
      <c r="C58" s="19">
        <f>'3. データシート'!C58/'3. データシート'!C$7</f>
        <v>4.0844215001518372E-2</v>
      </c>
      <c r="D58" s="18">
        <f>'3. データシート'!D58/'3. データシート'!D$7</f>
        <v>4.1509817885848004E-2</v>
      </c>
      <c r="E58" s="11">
        <f>'3. データシート'!E58/'3. データシート'!E$7</f>
        <v>4.1683694319574992E-2</v>
      </c>
      <c r="F58" s="23">
        <f>'3. データシート'!F58/'3. データシート'!F$7</f>
        <v>4.1582457558609537E-2</v>
      </c>
      <c r="G58" s="19">
        <f>'3. データシート'!G58/'3. データシート'!G$7</f>
        <v>4.1580461220164504E-2</v>
      </c>
      <c r="H58" s="19">
        <f>'3. データシート'!H58/'3. データシート'!H$7</f>
        <v>4.2669639689859623E-2</v>
      </c>
      <c r="I58" s="19">
        <f>'3. データシート'!I58/'3. データシート'!I$7</f>
        <v>4.1421916143406928E-2</v>
      </c>
      <c r="J58" s="19">
        <f>'3. データシート'!J58/'3. データシート'!J$7</f>
        <v>4.1950284878737455E-2</v>
      </c>
      <c r="K58" s="19">
        <f>'3. データシート'!K58/'3. データシート'!K$7</f>
        <v>4.2156712998319842E-2</v>
      </c>
      <c r="L58" s="19">
        <f>'3. データシート'!L58/'3. データシート'!L$7</f>
        <v>4.3147855357780387E-2</v>
      </c>
      <c r="M58" s="19">
        <f>'3. データシート'!M58/'3. データシート'!M$7</f>
        <v>4.2476892772362239E-2</v>
      </c>
      <c r="N58" s="19">
        <f>'3. データシート'!N58/'3. データシート'!N$7</f>
        <v>4.218734379686094E-2</v>
      </c>
      <c r="O58" s="19">
        <f>'3. データシート'!O58/'3. データシート'!O$7</f>
        <v>4.2640364188163887E-2</v>
      </c>
      <c r="P58" s="19">
        <f>'3. データシート'!P58/'3. データシート'!P$7</f>
        <v>4.3813118433132715E-2</v>
      </c>
      <c r="Q58" s="19">
        <f>'3. データシート'!Q58/'3. データシート'!Q$7</f>
        <v>4.2869463751204914E-2</v>
      </c>
      <c r="R58" s="19">
        <f>'3. データシート'!R58/'3. データシート'!R$7</f>
        <v>4.2991128010139414E-2</v>
      </c>
      <c r="S58" s="19">
        <f>'3. データシート'!S58/'3. データシート'!S$7</f>
        <v>4.2598835427520687E-2</v>
      </c>
      <c r="T58" s="19">
        <f>'3. データシート'!T58/'3. データシート'!T$7</f>
        <v>4.4869194889474752E-2</v>
      </c>
      <c r="U58" s="24">
        <f>'3. データシート'!U58/'3. データシート'!U$7</f>
        <v>4.4111633612758126E-2</v>
      </c>
      <c r="V58" s="23">
        <f>'3. データシート'!V58/'3. データシート'!V$7</f>
        <v>9.2330116606353041E-2</v>
      </c>
      <c r="W58" s="291">
        <f>'3. データシート'!W58/'3. データシート'!W$7</f>
        <v>8.5295311548609698E-2</v>
      </c>
      <c r="X58" s="19">
        <f>'3. データシート'!X58/'3. データシート'!X$7</f>
        <v>5.1409783799940219E-2</v>
      </c>
      <c r="Y58" s="290">
        <f>'3. データシート'!Y58/'3. データシート'!Y$7</f>
        <v>4.807692307692308E-2</v>
      </c>
      <c r="Z58" s="23">
        <f>'3. データシート'!Z58/'3. データシート'!Z$7</f>
        <v>9.7912675204194818E-2</v>
      </c>
      <c r="AA58" s="291">
        <f>'3. データシート'!AA58/'3. データシート'!AA$7</f>
        <v>9.2574783620995096E-2</v>
      </c>
      <c r="AB58" s="19">
        <f>'3. データシート'!AB58/'3. データシート'!AB$7</f>
        <v>5.33200696344193E-2</v>
      </c>
      <c r="AC58" s="290">
        <f>'3. データシート'!AC58/'3. データシート'!AC$7</f>
        <v>5.4076869599761643E-2</v>
      </c>
      <c r="AD58" s="23">
        <f>'3. データシート'!AD58/'3. データシート'!AD$7</f>
        <v>3.9530178157232393E-2</v>
      </c>
      <c r="AE58" s="291">
        <f>'3. データシート'!AE58/'3. データシート'!AE$7</f>
        <v>3.9847641371227656E-2</v>
      </c>
      <c r="AF58" s="19">
        <f>'3. データシート'!AF58/'3. データシート'!AF$7</f>
        <v>4.0774218903517394E-2</v>
      </c>
      <c r="AG58" s="290">
        <f>'3. データシート'!AG58/'3. データシート'!AG$7</f>
        <v>3.9920062390329497E-2</v>
      </c>
      <c r="AH58" s="23">
        <f>'3. データシート'!AH58/'3. データシート'!AH$7</f>
        <v>4.0041320281371438E-2</v>
      </c>
      <c r="AI58" s="291">
        <f>'3. データシート'!AI58/'3. データシート'!AI$7</f>
        <v>3.9673913043478261E-2</v>
      </c>
      <c r="AJ58" s="19">
        <f>'3. データシート'!AJ58/'3. データシート'!AJ$7</f>
        <v>4.0090399921391372E-2</v>
      </c>
      <c r="AK58" s="290">
        <f>'3. データシート'!AK58/'3. データシート'!AK$7</f>
        <v>3.909912522352714E-2</v>
      </c>
      <c r="AL58" s="23">
        <f>'3. データシート'!AL58/'3. データシート'!AL$7</f>
        <v>4.0094571963353365E-2</v>
      </c>
      <c r="AM58" s="291">
        <f>'3. データシート'!AM58/'3. データシート'!AM$7</f>
        <v>3.9806819844870479E-2</v>
      </c>
      <c r="AN58" s="19">
        <f>'3. データシート'!AN58/'3. データシート'!AN$7</f>
        <v>3.939144338388488E-2</v>
      </c>
      <c r="AO58" s="290">
        <f>'3. データシート'!AO58/'3. データシート'!AO$7</f>
        <v>3.9340162554705911E-2</v>
      </c>
      <c r="AP58" s="23">
        <f>'3. データシート'!AP58/'3. データシート'!AP$7</f>
        <v>3.923859597877416E-2</v>
      </c>
      <c r="AQ58" s="19">
        <f>'3. データシート'!AQ58/'3. データシート'!AQ$7</f>
        <v>4.0337619000883305E-2</v>
      </c>
      <c r="AR58" s="19">
        <f>'3. データシート'!AR58/'3. データシート'!AR$7</f>
        <v>3.9360872954014033E-2</v>
      </c>
      <c r="AS58" s="290">
        <f>'3. データシート'!AS58/'3. データシート'!AS$7</f>
        <v>3.937808776518454E-2</v>
      </c>
      <c r="AT58" s="23">
        <f>'3. データシート'!AT58/'3. データシート'!AT$7</f>
        <v>4.0131321050568401E-2</v>
      </c>
      <c r="AU58" s="291">
        <f>'3. データシート'!AU58/'3. データシート'!AU$7</f>
        <v>4.0197287299630083E-2</v>
      </c>
      <c r="AV58" s="19">
        <f>'3. データシート'!AV58/'3. データシート'!AV$7</f>
        <v>3.9679437060203285E-2</v>
      </c>
      <c r="AW58" s="290">
        <f>'3. データシート'!AW58/'3. データシート'!AW$7</f>
        <v>4.0626073303567045E-2</v>
      </c>
      <c r="AX58" s="23">
        <f>'3. データシート'!AX58/'3. データシート'!AX$7</f>
        <v>3.9666485766441363E-2</v>
      </c>
      <c r="AY58" s="291">
        <f>'3. データシート'!AY58/'3. データシート'!AY$7</f>
        <v>4.069195989777865E-2</v>
      </c>
      <c r="AZ58" s="19">
        <f>'3. データシート'!AZ58/'3. データシート'!AZ$7</f>
        <v>0.04</v>
      </c>
      <c r="BA58" s="290">
        <f>'3. データシート'!BA58/'3. データシート'!BA$7</f>
        <v>4.1257562233462261E-2</v>
      </c>
      <c r="BB58" s="23">
        <f>'3. データシート'!BB58/'3. データシート'!BB$7</f>
        <v>4.0484618836316495E-2</v>
      </c>
      <c r="BC58" s="291">
        <f>'3. データシート'!BC58/'3. データシート'!BC$7</f>
        <v>3.9849139000545881E-2</v>
      </c>
      <c r="BD58" s="19">
        <f>'3. データシート'!BD58/'3. データシート'!BD$7</f>
        <v>4.0479984066918939E-2</v>
      </c>
      <c r="BE58" s="290">
        <f>'3. データシート'!BE58/'3. データシート'!BE$7</f>
        <v>4.1154093177214565E-2</v>
      </c>
      <c r="BF58" s="23">
        <f>'3. データシート'!BF58/'3. データシート'!BF$7</f>
        <v>4.0376715759943893E-2</v>
      </c>
      <c r="BG58" s="291">
        <f>'3. データシート'!BG58/'3. データシート'!BG$7</f>
        <v>4.0719222678553539E-2</v>
      </c>
      <c r="BH58" s="19">
        <f>'3. データシート'!BH58/'3. データシート'!BH$7</f>
        <v>4.2237958917181455E-2</v>
      </c>
      <c r="BI58" s="290">
        <f>'3. データシート'!BI58/'3. データシート'!BI$7</f>
        <v>4.0689759491756163E-2</v>
      </c>
    </row>
    <row r="59" spans="1:61" x14ac:dyDescent="0.15">
      <c r="A59" s="6">
        <v>104</v>
      </c>
      <c r="B59" s="17">
        <f>'3. データシート'!B59/'3. データシート'!B$7</f>
        <v>4.1324396512624102E-2</v>
      </c>
      <c r="C59" s="19">
        <f>'3. データシート'!C59/'3. データシート'!C$7</f>
        <v>4.0844215001518372E-2</v>
      </c>
      <c r="D59" s="18">
        <f>'3. データシート'!D59/'3. データシート'!D$7</f>
        <v>4.1560687760708107E-2</v>
      </c>
      <c r="E59" s="11">
        <f>'3. データシート'!E59/'3. データシート'!E$7</f>
        <v>4.1632611360850023E-2</v>
      </c>
      <c r="F59" s="23">
        <f>'3. データシート'!F59/'3. データシート'!F$7</f>
        <v>4.1734033953112371E-2</v>
      </c>
      <c r="G59" s="19">
        <f>'3. データシート'!G59/'3. データシート'!G$7</f>
        <v>4.1529999495382754E-2</v>
      </c>
      <c r="H59" s="19">
        <f>'3. データシート'!H59/'3. データシート'!H$7</f>
        <v>4.2517610094765117E-2</v>
      </c>
      <c r="I59" s="19">
        <f>'3. データシート'!I59/'3. データシート'!I$7</f>
        <v>4.1371278104111807E-2</v>
      </c>
      <c r="J59" s="19">
        <f>'3. データシート'!J59/'3. データシート'!J$7</f>
        <v>4.17990218322997E-2</v>
      </c>
      <c r="K59" s="19">
        <f>'3. データシート'!K59/'3. データシート'!K$7</f>
        <v>4.1953057379970467E-2</v>
      </c>
      <c r="L59" s="19">
        <f>'3. データシート'!L59/'3. データシート'!L$7</f>
        <v>4.2688835619931656E-2</v>
      </c>
      <c r="M59" s="19">
        <f>'3. データシート'!M59/'3. データシート'!M$7</f>
        <v>4.2476892772362239E-2</v>
      </c>
      <c r="N59" s="19">
        <f>'3. データシート'!N59/'3. データシート'!N$7</f>
        <v>4.1937418774367692E-2</v>
      </c>
      <c r="O59" s="19">
        <f>'3. データシート'!O59/'3. データシート'!O$7</f>
        <v>4.203338391502276E-2</v>
      </c>
      <c r="P59" s="19">
        <f>'3. データシート'!P59/'3. データシート'!P$7</f>
        <v>4.330307048862593E-2</v>
      </c>
      <c r="Q59" s="19">
        <f>'3. データシート'!Q59/'3. データシート'!Q$7</f>
        <v>4.2666531378418145E-2</v>
      </c>
      <c r="R59" s="19">
        <f>'3. データシート'!R59/'3. データシート'!R$7</f>
        <v>4.2433460076045627E-2</v>
      </c>
      <c r="S59" s="19">
        <f>'3. データシート'!S59/'3. データシート'!S$7</f>
        <v>4.2394524466237614E-2</v>
      </c>
      <c r="T59" s="19">
        <f>'3. データシート'!T59/'3. データシート'!T$7</f>
        <v>4.426079902656662E-2</v>
      </c>
      <c r="U59" s="24">
        <f>'3. データシート'!U59/'3. データシート'!U$7</f>
        <v>4.3293804947863425E-2</v>
      </c>
      <c r="V59" s="252">
        <f>'3. データシート'!V59/'3. データシート'!V$7</f>
        <v>8.7706071572175318E-2</v>
      </c>
      <c r="W59" s="253">
        <f>'3. データシート'!W59/'3. データシート'!W$7</f>
        <v>8.103308301197483E-2</v>
      </c>
      <c r="X59" s="18">
        <f>'3. データシート'!X59/'3. データシート'!X$7</f>
        <v>5.0114576068546378E-2</v>
      </c>
      <c r="Y59" s="11">
        <f>'3. データシート'!Y59/'3. データシート'!Y$7</f>
        <v>4.662459935897436E-2</v>
      </c>
      <c r="Z59" s="252">
        <f>'3. データシート'!Z59/'3. データシート'!Z$7</f>
        <v>9.3223757184632453E-2</v>
      </c>
      <c r="AA59" s="253">
        <f>'3. データシート'!AA59/'3. データシート'!AA$7</f>
        <v>8.8424355924482459E-2</v>
      </c>
      <c r="AB59" s="18">
        <f>'3. データシート'!AB59/'3. データシート'!AB$7</f>
        <v>5.1479731410096992E-2</v>
      </c>
      <c r="AC59" s="11">
        <f>'3. データシート'!AC59/'3. データシート'!AC$7</f>
        <v>5.2289204489025722E-2</v>
      </c>
      <c r="AD59" s="252">
        <f>'3. データシート'!AD59/'3. データシート'!AD$7</f>
        <v>3.9628880225040714E-2</v>
      </c>
      <c r="AE59" s="253">
        <f>'3. データシート'!AE59/'3. データシート'!AE$7</f>
        <v>3.9994140052739525E-2</v>
      </c>
      <c r="AF59" s="18">
        <f>'3. データシート'!AF59/'3. データシート'!AF$7</f>
        <v>4.0430339948909412E-2</v>
      </c>
      <c r="AG59" s="11">
        <f>'3. データシート'!AG59/'3. データシート'!AG$7</f>
        <v>4.0115032170013651E-2</v>
      </c>
      <c r="AH59" s="252">
        <f>'3. データシート'!AH59/'3. データシート'!AH$7</f>
        <v>4.0188892714840871E-2</v>
      </c>
      <c r="AI59" s="253">
        <f>'3. データシート'!AI59/'3. データシート'!AI$7</f>
        <v>3.9822134387351778E-2</v>
      </c>
      <c r="AJ59" s="18">
        <f>'3. データシート'!AJ59/'3. データシート'!AJ$7</f>
        <v>4.0090399921391372E-2</v>
      </c>
      <c r="AK59" s="11">
        <f>'3. データシート'!AK59/'3. データシート'!AK$7</f>
        <v>3.909912522352714E-2</v>
      </c>
      <c r="AL59" s="252">
        <f>'3. データシート'!AL59/'3. データシート'!AL$7</f>
        <v>4.0143828194266575E-2</v>
      </c>
      <c r="AM59" s="253">
        <f>'3. データシート'!AM59/'3. データシート'!AM$7</f>
        <v>3.9758036977413536E-2</v>
      </c>
      <c r="AN59" s="18">
        <f>'3. データシート'!AN59/'3. データシート'!AN$7</f>
        <v>3.9197635544357769E-2</v>
      </c>
      <c r="AO59" s="11">
        <f>'3. データシート'!AO59/'3. データシート'!AO$7</f>
        <v>3.9340162554705911E-2</v>
      </c>
      <c r="AP59" s="252">
        <f>'3. データシート'!AP59/'3. データシート'!AP$7</f>
        <v>3.9287279100335915E-2</v>
      </c>
      <c r="AQ59" s="253">
        <f>'3. データシート'!AQ59/'3. データシート'!AQ$7</f>
        <v>4.0288546471685151E-2</v>
      </c>
      <c r="AR59" s="18">
        <f>'3. データシート'!AR59/'3. データシート'!AR$7</f>
        <v>3.9117303195635229E-2</v>
      </c>
      <c r="AS59" s="11">
        <f>'3. データシート'!AS59/'3. データシート'!AS$7</f>
        <v>3.9571829894410541E-2</v>
      </c>
      <c r="AT59" s="252">
        <f>'3. データシート'!AT59/'3. データシート'!AT$7</f>
        <v>3.9886319090552722E-2</v>
      </c>
      <c r="AU59" s="253">
        <f>'3. データシート'!AU59/'3. データシート'!AU$7</f>
        <v>4.0246609124537605E-2</v>
      </c>
      <c r="AV59" s="18">
        <f>'3. データシート'!AV59/'3. データシート'!AV$7</f>
        <v>3.9337372947615322E-2</v>
      </c>
      <c r="AW59" s="11">
        <f>'3. データシート'!AW59/'3. データシート'!AW$7</f>
        <v>4.0233550856189591E-2</v>
      </c>
      <c r="AX59" s="252">
        <f>'3. データシート'!AX59/'3. データシート'!AX$7</f>
        <v>3.9518476491193451E-2</v>
      </c>
      <c r="AY59" s="253">
        <f>'3. データシート'!AY59/'3. データシート'!AY$7</f>
        <v>4.0397090623157064E-2</v>
      </c>
      <c r="AZ59" s="18">
        <f>'3. データシート'!AZ59/'3. データシート'!AZ$7</f>
        <v>4.0098643649815045E-2</v>
      </c>
      <c r="BA59" s="11">
        <f>'3. データシート'!BA59/'3. データシート'!BA$7</f>
        <v>4.1207973817316272E-2</v>
      </c>
      <c r="BB59" s="252">
        <f>'3. データシート'!BB59/'3. データシート'!BB$7</f>
        <v>4.0384903026374833E-2</v>
      </c>
      <c r="BC59" s="253">
        <f>'3. データシート'!BC59/'3. データシート'!BC$7</f>
        <v>4.0097265644384893E-2</v>
      </c>
      <c r="BD59" s="18">
        <f>'3. データシート'!BD59/'3. データシート'!BD$7</f>
        <v>4.0479984066918939E-2</v>
      </c>
      <c r="BE59" s="11">
        <f>'3. データシート'!BE59/'3. データシート'!BE$7</f>
        <v>4.1055283829850305E-2</v>
      </c>
      <c r="BF59" s="252">
        <f>'3. データシート'!BF59/'3. データシート'!BF$7</f>
        <v>4.0426810940787497E-2</v>
      </c>
      <c r="BG59" s="253">
        <f>'3. データシート'!BG59/'3. データシート'!BG$7</f>
        <v>4.0518882099569269E-2</v>
      </c>
      <c r="BH59" s="18">
        <f>'3. データシート'!BH59/'3. データシート'!BH$7</f>
        <v>4.19868414444277E-2</v>
      </c>
      <c r="BI59" s="11">
        <f>'3. データシート'!BI59/'3. データシート'!BI$7</f>
        <v>4.0841022538193918E-2</v>
      </c>
    </row>
    <row r="60" spans="1:61" x14ac:dyDescent="0.15">
      <c r="A60" s="6">
        <v>106</v>
      </c>
      <c r="B60" s="17">
        <f>'3. データシート'!B60/'3. データシート'!B$7</f>
        <v>4.13747921181273E-2</v>
      </c>
      <c r="C60" s="19">
        <f>'3. データシート'!C60/'3. データシート'!C$7</f>
        <v>4.0996052232007286E-2</v>
      </c>
      <c r="D60" s="18">
        <f>'3. データシート'!D60/'3. データシート'!D$7</f>
        <v>4.1458948010987894E-2</v>
      </c>
      <c r="E60" s="11">
        <f>'3. データシート'!E60/'3. データシート'!E$7</f>
        <v>4.1428279525950143E-2</v>
      </c>
      <c r="F60" s="23">
        <f>'3. データシート'!F60/'3. データシート'!F$7</f>
        <v>4.1632983023443815E-2</v>
      </c>
      <c r="G60" s="19">
        <f>'3. データシート'!G60/'3. データシート'!G$7</f>
        <v>4.1429076045819246E-2</v>
      </c>
      <c r="H60" s="19">
        <f>'3. データシート'!H60/'3. データシート'!H$7</f>
        <v>4.2112197841179748E-2</v>
      </c>
      <c r="I60" s="19">
        <f>'3. データシート'!I60/'3. データシート'!I$7</f>
        <v>4.1472554182702043E-2</v>
      </c>
      <c r="J60" s="19">
        <f>'3. データシート'!J60/'3. データシート'!J$7</f>
        <v>4.1950284878737455E-2</v>
      </c>
      <c r="K60" s="19">
        <f>'3. データシート'!K60/'3. データシート'!K$7</f>
        <v>4.2003971284557816E-2</v>
      </c>
      <c r="L60" s="19">
        <f>'3. データシート'!L60/'3. データシート'!L$7</f>
        <v>4.228081807517723E-2</v>
      </c>
      <c r="M60" s="19">
        <f>'3. データシート'!M60/'3. データシート'!M$7</f>
        <v>4.2476892772362239E-2</v>
      </c>
      <c r="N60" s="19">
        <f>'3. データシート'!N60/'3. データシート'!N$7</f>
        <v>4.1937418774367692E-2</v>
      </c>
      <c r="O60" s="19">
        <f>'3. データシート'!O60/'3. データシート'!O$7</f>
        <v>4.1932220536165909E-2</v>
      </c>
      <c r="P60" s="19">
        <f>'3. データシート'!P60/'3. データシート'!P$7</f>
        <v>4.2946036927471183E-2</v>
      </c>
      <c r="Q60" s="19">
        <f>'3. データシート'!Q60/'3. データシート'!Q$7</f>
        <v>4.2565065192024756E-2</v>
      </c>
      <c r="R60" s="19">
        <f>'3. データシート'!R60/'3. データシート'!R$7</f>
        <v>4.2078580481622309E-2</v>
      </c>
      <c r="S60" s="19">
        <f>'3. データシート'!S60/'3. データシート'!S$7</f>
        <v>4.1883747063029934E-2</v>
      </c>
      <c r="T60" s="19">
        <f>'3. データシート'!T60/'3. データシート'!T$7</f>
        <v>4.3601703508416141E-2</v>
      </c>
      <c r="U60" s="24">
        <f>'3. データシート'!U60/'3. データシート'!U$7</f>
        <v>4.3140462073195662E-2</v>
      </c>
      <c r="V60" s="23">
        <f>'3. データシート'!V60/'3. データシート'!V$7</f>
        <v>8.3082026537997594E-2</v>
      </c>
      <c r="W60" s="291">
        <f>'3. データシート'!W60/'3. データシート'!W$7</f>
        <v>7.7176781002638528E-2</v>
      </c>
      <c r="X60" s="19">
        <f>'3. データシート'!X60/'3. データシート'!X$7</f>
        <v>4.8918999701105907E-2</v>
      </c>
      <c r="Y60" s="290">
        <f>'3. データシート'!Y60/'3. データシート'!Y$7</f>
        <v>4.567307692307692E-2</v>
      </c>
      <c r="Z60" s="23">
        <f>'3. データシート'!Z60/'3. データシート'!Z$7</f>
        <v>8.9139860845013616E-2</v>
      </c>
      <c r="AA60" s="291">
        <f>'3. データシート'!AA60/'3. データシート'!AA$7</f>
        <v>8.4780077947056734E-2</v>
      </c>
      <c r="AB60" s="19">
        <f>'3. データシート'!AB60/'3. データシート'!AB$7</f>
        <v>4.9738870927629943E-2</v>
      </c>
      <c r="AC60" s="290">
        <f>'3. データシート'!AC60/'3. データシート'!AC$7</f>
        <v>5.05015393782898E-2</v>
      </c>
      <c r="AD60" s="23">
        <f>'3. データシート'!AD60/'3. データシート'!AD$7</f>
        <v>3.9480827123328233E-2</v>
      </c>
      <c r="AE60" s="291">
        <f>'3. データシート'!AE60/'3. データシート'!AE$7</f>
        <v>3.9847641371227656E-2</v>
      </c>
      <c r="AF60" s="19">
        <f>'3. データシート'!AF60/'3. データシート'!AF$7</f>
        <v>4.0332088819021422E-2</v>
      </c>
      <c r="AG60" s="290">
        <f>'3. データシート'!AG60/'3. データシート'!AG$7</f>
        <v>4.0066289725092609E-2</v>
      </c>
      <c r="AH60" s="23">
        <f>'3. データシート'!AH60/'3. データシート'!AH$7</f>
        <v>4.0090511092527918E-2</v>
      </c>
      <c r="AI60" s="291">
        <f>'3. データシート'!AI60/'3. データシート'!AI$7</f>
        <v>4.00197628458498E-2</v>
      </c>
      <c r="AJ60" s="19">
        <f>'3. データシート'!AJ60/'3. データシート'!AJ$7</f>
        <v>3.9697356784907142E-2</v>
      </c>
      <c r="AK60" s="290">
        <f>'3. データシート'!AK60/'3. データシート'!AK$7</f>
        <v>3.909912522352714E-2</v>
      </c>
      <c r="AL60" s="23">
        <f>'3. データシート'!AL60/'3. データシート'!AL$7</f>
        <v>4.0193084425179784E-2</v>
      </c>
      <c r="AM60" s="291">
        <f>'3. データシート'!AM60/'3. データシート'!AM$7</f>
        <v>3.9611688375042683E-2</v>
      </c>
      <c r="AN60" s="19">
        <f>'3. データシート'!AN60/'3. データシート'!AN$7</f>
        <v>3.9149183584475993E-2</v>
      </c>
      <c r="AO60" s="290">
        <f>'3. データシート'!AO60/'3. データシート'!AO$7</f>
        <v>3.9292069446448322E-2</v>
      </c>
      <c r="AP60" s="23">
        <f>'3. データシート'!AP60/'3. データシート'!AP$7</f>
        <v>3.923859597877416E-2</v>
      </c>
      <c r="AQ60" s="19">
        <f>'3. データシート'!AQ60/'3. データシート'!AQ$7</f>
        <v>3.9994111296496222E-2</v>
      </c>
      <c r="AR60" s="19">
        <f>'3. データシート'!AR60/'3. データシート'!AR$7</f>
        <v>3.9214731098986752E-2</v>
      </c>
      <c r="AS60" s="290">
        <f>'3. データシート'!AS60/'3. データシート'!AS$7</f>
        <v>3.9571829894410541E-2</v>
      </c>
      <c r="AT60" s="23">
        <f>'3. データシート'!AT60/'3. データシート'!AT$7</f>
        <v>4.0033320266562131E-2</v>
      </c>
      <c r="AU60" s="291">
        <f>'3. データシート'!AU60/'3. データシート'!AU$7</f>
        <v>4.0246609124537605E-2</v>
      </c>
      <c r="AV60" s="19">
        <f>'3. データシート'!AV60/'3. データシート'!AV$7</f>
        <v>3.9288506645817046E-2</v>
      </c>
      <c r="AW60" s="290">
        <f>'3. データシート'!AW60/'3. データシート'!AW$7</f>
        <v>4.0478877385800499E-2</v>
      </c>
      <c r="AX60" s="23">
        <f>'3. データシート'!AX60/'3. データシート'!AX$7</f>
        <v>3.9666485766441363E-2</v>
      </c>
      <c r="AY60" s="291">
        <f>'3. データシート'!AY60/'3. データシート'!AY$7</f>
        <v>4.079024965598585E-2</v>
      </c>
      <c r="AZ60" s="19">
        <f>'3. データシート'!AZ60/'3. データシート'!AZ$7</f>
        <v>3.9901356350184956E-2</v>
      </c>
      <c r="BA60" s="290">
        <f>'3. データシート'!BA60/'3. データシート'!BA$7</f>
        <v>4.1158385401170283E-2</v>
      </c>
      <c r="BB60" s="23">
        <f>'3. データシート'!BB60/'3. データシート'!BB$7</f>
        <v>4.0185471406491501E-2</v>
      </c>
      <c r="BC60" s="291">
        <f>'3. データシート'!BC60/'3. データシート'!BC$7</f>
        <v>3.9898764329313684E-2</v>
      </c>
      <c r="BD60" s="19">
        <f>'3. データシート'!BD60/'3. データシート'!BD$7</f>
        <v>4.0430193188607848E-2</v>
      </c>
      <c r="BE60" s="290">
        <f>'3. データシート'!BE60/'3. データシート'!BE$7</f>
        <v>4.1203497850896692E-2</v>
      </c>
      <c r="BF60" s="23">
        <f>'3. データシート'!BF60/'3. データシート'!BF$7</f>
        <v>4.0376715759943893E-2</v>
      </c>
      <c r="BG60" s="291">
        <f>'3. データシート'!BG60/'3. データシート'!BG$7</f>
        <v>4.0568967244315336E-2</v>
      </c>
      <c r="BH60" s="19">
        <f>'3. データシート'!BH60/'3. データシート'!BH$7</f>
        <v>4.1585053488021696E-2</v>
      </c>
      <c r="BI60" s="290">
        <f>'3. データシート'!BI60/'3. データシート'!BI$7</f>
        <v>4.0488075429839156E-2</v>
      </c>
    </row>
    <row r="61" spans="1:61" x14ac:dyDescent="0.15">
      <c r="A61" s="6">
        <v>108</v>
      </c>
      <c r="B61" s="17">
        <f>'3. データシート'!B61/'3. データシート'!B$7</f>
        <v>4.1022022879604901E-2</v>
      </c>
      <c r="C61" s="19">
        <f>'3. データシート'!C61/'3. データシート'!C$7</f>
        <v>4.0692377771029457E-2</v>
      </c>
      <c r="D61" s="18">
        <f>'3. データシート'!D61/'3. データシート'!D$7</f>
        <v>4.1458948010987894E-2</v>
      </c>
      <c r="E61" s="11">
        <f>'3. データシート'!E61/'3. データシート'!E$7</f>
        <v>4.1377196567225175E-2</v>
      </c>
      <c r="F61" s="23">
        <f>'3. データシート'!F61/'3. データシート'!F$7</f>
        <v>4.1683508488278093E-2</v>
      </c>
      <c r="G61" s="19">
        <f>'3. データシート'!G61/'3. データシート'!G$7</f>
        <v>4.1277690871473989E-2</v>
      </c>
      <c r="H61" s="19">
        <f>'3. データシート'!H61/'3. データシート'!H$7</f>
        <v>4.2365580499670603E-2</v>
      </c>
      <c r="I61" s="19">
        <f>'3. データシート'!I61/'3. データシート'!I$7</f>
        <v>4.1371278104111807E-2</v>
      </c>
      <c r="J61" s="19">
        <f>'3. データシート'!J61/'3. データシート'!J$7</f>
        <v>4.1899863863258204E-2</v>
      </c>
      <c r="K61" s="19">
        <f>'3. データシート'!K61/'3. データシート'!K$7</f>
        <v>4.1393004429509696E-2</v>
      </c>
      <c r="L61" s="19">
        <f>'3. データシート'!L61/'3. データシート'!L$7</f>
        <v>4.2433824654460141E-2</v>
      </c>
      <c r="M61" s="19">
        <f>'3. データシート'!M61/'3. データシート'!M$7</f>
        <v>4.237587756957422E-2</v>
      </c>
      <c r="N61" s="19">
        <f>'3. データシート'!N61/'3. データシート'!N$7</f>
        <v>4.1687493751874437E-2</v>
      </c>
      <c r="O61" s="19">
        <f>'3. データシート'!O61/'3. データシート'!O$7</f>
        <v>4.1881638846737484E-2</v>
      </c>
      <c r="P61" s="19">
        <f>'3. データシート'!P61/'3. データシート'!P$7</f>
        <v>4.2691012955217787E-2</v>
      </c>
      <c r="Q61" s="19">
        <f>'3. データシート'!Q61/'3. データシート'!Q$7</f>
        <v>4.2362132819237987E-2</v>
      </c>
      <c r="R61" s="19">
        <f>'3. データシート'!R61/'3. データシート'!R$7</f>
        <v>4.1825095057034217E-2</v>
      </c>
      <c r="S61" s="19">
        <f>'3. データシート'!S61/'3. データシート'!S$7</f>
        <v>4.1730513842067628E-2</v>
      </c>
      <c r="T61" s="19">
        <f>'3. データシート'!T61/'3. データシート'!T$7</f>
        <v>4.3094706955992698E-2</v>
      </c>
      <c r="U61" s="24">
        <f>'3. データシート'!U61/'3. データシート'!U$7</f>
        <v>4.252709057452464E-2</v>
      </c>
      <c r="V61" s="252">
        <f>'3. データシート'!V61/'3. データシート'!V$7</f>
        <v>7.9262163248894249E-2</v>
      </c>
      <c r="W61" s="253">
        <f>'3. データシート'!W61/'3. データシート'!W$7</f>
        <v>7.3624923888776131E-2</v>
      </c>
      <c r="X61" s="18">
        <f>'3. データシート'!X61/'3. データシート'!X$7</f>
        <v>4.7524160605758696E-2</v>
      </c>
      <c r="Y61" s="11">
        <f>'3. データシート'!Y61/'3. データシート'!Y$7</f>
        <v>4.5022035256410256E-2</v>
      </c>
      <c r="Z61" s="252">
        <f>'3. データシート'!Z61/'3. データシート'!Z$7</f>
        <v>8.5358475345366544E-2</v>
      </c>
      <c r="AA61" s="253">
        <f>'3. データシート'!AA61/'3. データシート'!AA$7</f>
        <v>8.1135799969631023E-2</v>
      </c>
      <c r="AB61" s="18">
        <f>'3. データシート'!AB61/'3. データシート'!AB$7</f>
        <v>4.8246704799801046E-2</v>
      </c>
      <c r="AC61" s="11">
        <f>'3. データシート'!AC61/'3. データシート'!AC$7</f>
        <v>4.9409077366173407E-2</v>
      </c>
      <c r="AD61" s="252">
        <f>'3. データシート'!AD61/'3. データシート'!AD$7</f>
        <v>3.9480827123328233E-2</v>
      </c>
      <c r="AE61" s="253">
        <f>'3. データシート'!AE61/'3. データシート'!AE$7</f>
        <v>3.9603476902041218E-2</v>
      </c>
      <c r="AF61" s="18">
        <f>'3. データシート'!AF61/'3. データシート'!AF$7</f>
        <v>4.0675967773629397E-2</v>
      </c>
      <c r="AG61" s="11">
        <f>'3. データシート'!AG61/'3. データシート'!AG$7</f>
        <v>3.9773835055566385E-2</v>
      </c>
      <c r="AH61" s="252">
        <f>'3. データシート'!AH61/'3. データシート'!AH$7</f>
        <v>4.0041320281371438E-2</v>
      </c>
      <c r="AI61" s="253">
        <f>'3. データシート'!AI61/'3. データシート'!AI$7</f>
        <v>3.9723320158102766E-2</v>
      </c>
      <c r="AJ61" s="18">
        <f>'3. データシート'!AJ61/'3. データシート'!AJ$7</f>
        <v>3.9943008745209785E-2</v>
      </c>
      <c r="AK61" s="11">
        <f>'3. データシート'!AK61/'3. データシート'!AK$7</f>
        <v>3.9244115799139723E-2</v>
      </c>
      <c r="AL61" s="252">
        <f>'3. データシート'!AL61/'3. データシート'!AL$7</f>
        <v>3.9996059501526945E-2</v>
      </c>
      <c r="AM61" s="253">
        <f>'3. データシート'!AM61/'3. データシート'!AM$7</f>
        <v>3.9611688375042683E-2</v>
      </c>
      <c r="AN61" s="18">
        <f>'3. データシート'!AN61/'3. データシート'!AN$7</f>
        <v>3.9246087504239545E-2</v>
      </c>
      <c r="AO61" s="11">
        <f>'3. データシート'!AO61/'3. データシート'!AO$7</f>
        <v>3.9051603905160388E-2</v>
      </c>
      <c r="AP61" s="252">
        <f>'3. データシート'!AP61/'3. データシート'!AP$7</f>
        <v>3.9384645343459423E-2</v>
      </c>
      <c r="AQ61" s="253">
        <f>'3. データシート'!AQ61/'3. データシート'!AQ$7</f>
        <v>4.0190401413288841E-2</v>
      </c>
      <c r="AR61" s="18">
        <f>'3. データシート'!AR61/'3. データシート'!AR$7</f>
        <v>3.9166017147310987E-2</v>
      </c>
      <c r="AS61" s="11">
        <f>'3. データシート'!AS61/'3. データシート'!AS$7</f>
        <v>3.9717136491330039E-2</v>
      </c>
      <c r="AT61" s="252">
        <f>'3. データシート'!AT61/'3. データシート'!AT$7</f>
        <v>3.9984319874558999E-2</v>
      </c>
      <c r="AU61" s="253">
        <f>'3. データシート'!AU61/'3. データシート'!AU$7</f>
        <v>4.0098643649815045E-2</v>
      </c>
      <c r="AV61" s="18">
        <f>'3. データシート'!AV61/'3. データシート'!AV$7</f>
        <v>3.9435105551211887E-2</v>
      </c>
      <c r="AW61" s="11">
        <f>'3. データシート'!AW61/'3. データシート'!AW$7</f>
        <v>4.0331681468033953E-2</v>
      </c>
      <c r="AX61" s="252">
        <f>'3. データシート'!AX61/'3. データシート'!AX$7</f>
        <v>3.9518476491193451E-2</v>
      </c>
      <c r="AY61" s="253">
        <f>'3. データシート'!AY61/'3. データシート'!AY$7</f>
        <v>4.054452526046786E-2</v>
      </c>
      <c r="AZ61" s="18">
        <f>'3. データシート'!AZ61/'3. データシート'!AZ$7</f>
        <v>3.9852034525277434E-2</v>
      </c>
      <c r="BA61" s="11">
        <f>'3. データシート'!BA61/'3. データシート'!BA$7</f>
        <v>4.1009620152732323E-2</v>
      </c>
      <c r="BB61" s="252">
        <f>'3. データシート'!BB61/'3. データシート'!BB$7</f>
        <v>4.0285187216433163E-2</v>
      </c>
      <c r="BC61" s="253">
        <f>'3. データシート'!BC61/'3. データシート'!BC$7</f>
        <v>3.9898764329313684E-2</v>
      </c>
      <c r="BD61" s="18">
        <f>'3. データシート'!BD61/'3. データシート'!BD$7</f>
        <v>4.0529774945230031E-2</v>
      </c>
      <c r="BE61" s="11">
        <f>'3. データシート'!BE61/'3. データシート'!BE$7</f>
        <v>4.1005879156168171E-2</v>
      </c>
      <c r="BF61" s="252">
        <f>'3. データシート'!BF61/'3. データシート'!BF$7</f>
        <v>4.0326620579100289E-2</v>
      </c>
      <c r="BG61" s="253">
        <f>'3. データシート'!BG61/'3. データシート'!BG$7</f>
        <v>4.0418711810077133E-2</v>
      </c>
      <c r="BH61" s="18">
        <f>'3. データシート'!BH61/'3. データシート'!BH$7</f>
        <v>4.1585053488021696E-2</v>
      </c>
      <c r="BI61" s="11">
        <f>'3. データシート'!BI61/'3. データシート'!BI$7</f>
        <v>4.0538496445318407E-2</v>
      </c>
    </row>
    <row r="62" spans="1:61" x14ac:dyDescent="0.15">
      <c r="A62" s="6">
        <v>110</v>
      </c>
      <c r="B62" s="17">
        <f>'3. データシート'!B62/'3. データシート'!B$7</f>
        <v>4.1173209696114502E-2</v>
      </c>
      <c r="C62" s="19">
        <f>'3. データシート'!C62/'3. データシート'!C$7</f>
        <v>4.0641765360866486E-2</v>
      </c>
      <c r="D62" s="18">
        <f>'3. データシート'!D62/'3. データシート'!D$7</f>
        <v>4.1458948010987894E-2</v>
      </c>
      <c r="E62" s="11">
        <f>'3. データシート'!E62/'3. データシート'!E$7</f>
        <v>4.1326113608500206E-2</v>
      </c>
      <c r="F62" s="23">
        <f>'3. データシート'!F62/'3. データシート'!F$7</f>
        <v>4.1481406628940988E-2</v>
      </c>
      <c r="G62" s="19">
        <f>'3. データシート'!G62/'3. データシート'!G$7</f>
        <v>4.1176767421910482E-2</v>
      </c>
      <c r="H62" s="19">
        <f>'3. データシート'!H62/'3. データシート'!H$7</f>
        <v>4.2162874372877919E-2</v>
      </c>
      <c r="I62" s="19">
        <f>'3. データシート'!I62/'3. データシート'!I$7</f>
        <v>4.1573830261292286E-2</v>
      </c>
      <c r="J62" s="19">
        <f>'3. データシート'!J62/'3. データシート'!J$7</f>
        <v>4.1597337770382693E-2</v>
      </c>
      <c r="K62" s="19">
        <f>'3. データシート'!K62/'3. データシート'!K$7</f>
        <v>4.1494832238684387E-2</v>
      </c>
      <c r="L62" s="19">
        <f>'3. データシート'!L62/'3. データシート'!L$7</f>
        <v>4.2586831233743051E-2</v>
      </c>
      <c r="M62" s="19">
        <f>'3. データシート'!M62/'3. データシート'!M$7</f>
        <v>4.2072831961210165E-2</v>
      </c>
      <c r="N62" s="19">
        <f>'3. データシート'!N62/'3. データシート'!N$7</f>
        <v>4.1487553733879835E-2</v>
      </c>
      <c r="O62" s="19">
        <f>'3. データシート'!O62/'3. データシート'!O$7</f>
        <v>4.1325240263024782E-2</v>
      </c>
      <c r="P62" s="19">
        <f>'3. データシート'!P62/'3. データシート'!P$7</f>
        <v>4.2589003366316436E-2</v>
      </c>
      <c r="Q62" s="19">
        <f>'3. データシート'!Q62/'3. データシート'!Q$7</f>
        <v>4.2159200446451217E-2</v>
      </c>
      <c r="R62" s="19">
        <f>'3. データシート'!R62/'3. データシート'!R$7</f>
        <v>4.1419518377693282E-2</v>
      </c>
      <c r="S62" s="19">
        <f>'3. データシート'!S62/'3. データシート'!S$7</f>
        <v>4.1526202880784555E-2</v>
      </c>
      <c r="T62" s="19">
        <f>'3. データシート'!T62/'3. データシート'!T$7</f>
        <v>4.2587710403569255E-2</v>
      </c>
      <c r="U62" s="24">
        <f>'3. データシート'!U62/'3. データシート'!U$7</f>
        <v>4.2475976282968717E-2</v>
      </c>
      <c r="V62" s="23">
        <f>'3. データシート'!V62/'3. データシート'!V$7</f>
        <v>7.6095697627663855E-2</v>
      </c>
      <c r="W62" s="291">
        <f>'3. データシート'!W62/'3. データシート'!W$7</f>
        <v>7.0123807590826065E-2</v>
      </c>
      <c r="X62" s="19">
        <f>'3. データシート'!X62/'3. データシート'!X$7</f>
        <v>4.637839992029491E-2</v>
      </c>
      <c r="Y62" s="290">
        <f>'3. データシート'!Y62/'3. データシート'!Y$7</f>
        <v>4.4521233974358976E-2</v>
      </c>
      <c r="Z62" s="23">
        <f>'3. データシート'!Z62/'3. データシート'!Z$7</f>
        <v>8.1980437632348496E-2</v>
      </c>
      <c r="AA62" s="291">
        <f>'3. データシート'!AA62/'3. データシート'!AA$7</f>
        <v>7.7592751936022678E-2</v>
      </c>
      <c r="AB62" s="19">
        <f>'3. データシート'!AB62/'3. データシート'!AB$7</f>
        <v>4.7202188510320812E-2</v>
      </c>
      <c r="AC62" s="290">
        <f>'3. データシート'!AC62/'3. データシート'!AC$7</f>
        <v>4.7869699076373028E-2</v>
      </c>
      <c r="AD62" s="23">
        <f>'3. データシート'!AD62/'3. データシート'!AD$7</f>
        <v>3.9628880225040714E-2</v>
      </c>
      <c r="AE62" s="291">
        <f>'3. データシート'!AE62/'3. データシート'!AE$7</f>
        <v>3.9554644008203924E-2</v>
      </c>
      <c r="AF62" s="19">
        <f>'3. データシート'!AF62/'3. データシート'!AF$7</f>
        <v>4.047946551385341E-2</v>
      </c>
      <c r="AG62" s="290">
        <f>'3. データシート'!AG62/'3. データシート'!AG$7</f>
        <v>3.9822577500487427E-2</v>
      </c>
      <c r="AH62" s="23">
        <f>'3. データシート'!AH62/'3. データシート'!AH$7</f>
        <v>3.9992129470214965E-2</v>
      </c>
      <c r="AI62" s="291">
        <f>'3. データシート'!AI62/'3. データシート'!AI$7</f>
        <v>3.9822134387351778E-2</v>
      </c>
      <c r="AJ62" s="19">
        <f>'3. データシート'!AJ62/'3. データシート'!AJ$7</f>
        <v>3.9697356784907142E-2</v>
      </c>
      <c r="AK62" s="290">
        <f>'3. データシート'!AK62/'3. データシート'!AK$7</f>
        <v>3.909912522352714E-2</v>
      </c>
      <c r="AL62" s="23">
        <f>'3. データシート'!AL62/'3. データシート'!AL$7</f>
        <v>3.9897547039700519E-2</v>
      </c>
      <c r="AM62" s="291">
        <f>'3. データシート'!AM62/'3. データシート'!AM$7</f>
        <v>3.9758036977413536E-2</v>
      </c>
      <c r="AN62" s="19">
        <f>'3. データシート'!AN62/'3. データシート'!AN$7</f>
        <v>3.9246087504239545E-2</v>
      </c>
      <c r="AO62" s="290">
        <f>'3. データシート'!AO62/'3. データシート'!AO$7</f>
        <v>3.9147790121675567E-2</v>
      </c>
      <c r="AP62" s="23">
        <f>'3. データシート'!AP62/'3. データシート'!AP$7</f>
        <v>3.9092546614088897E-2</v>
      </c>
      <c r="AQ62" s="19">
        <f>'3. データシート'!AQ62/'3. データシート'!AQ$7</f>
        <v>3.9945038767298068E-2</v>
      </c>
      <c r="AR62" s="19">
        <f>'3. データシート'!AR62/'3. データシート'!AR$7</f>
        <v>3.8922447388932191E-2</v>
      </c>
      <c r="AS62" s="290">
        <f>'3. データシート'!AS62/'3. データシート'!AS$7</f>
        <v>3.9668700959023542E-2</v>
      </c>
      <c r="AT62" s="23">
        <f>'3. データシート'!AT62/'3. データシート'!AT$7</f>
        <v>3.9788318306546451E-2</v>
      </c>
      <c r="AU62" s="291">
        <f>'3. データシート'!AU62/'3. データシート'!AU$7</f>
        <v>4.0147965474722568E-2</v>
      </c>
      <c r="AV62" s="19">
        <f>'3. データシート'!AV62/'3. データシート'!AV$7</f>
        <v>3.9483971853010162E-2</v>
      </c>
      <c r="AW62" s="290">
        <f>'3. データシート'!AW62/'3. データシート'!AW$7</f>
        <v>4.0380746773956137E-2</v>
      </c>
      <c r="AX62" s="23">
        <f>'3. データシート'!AX62/'3. データシート'!AX$7</f>
        <v>3.9469140066110811E-2</v>
      </c>
      <c r="AY62" s="291">
        <f>'3. データシート'!AY62/'3. データシート'!AY$7</f>
        <v>4.0593670139571457E-2</v>
      </c>
      <c r="AZ62" s="19">
        <f>'3. データシート'!AZ62/'3. データシート'!AZ$7</f>
        <v>3.9704069050554867E-2</v>
      </c>
      <c r="BA62" s="290">
        <f>'3. データシート'!BA62/'3. データシート'!BA$7</f>
        <v>4.1207973817316272E-2</v>
      </c>
      <c r="BB62" s="23">
        <f>'3. データシート'!BB62/'3. データシート'!BB$7</f>
        <v>4.0135613501520666E-2</v>
      </c>
      <c r="BC62" s="291">
        <f>'3. データシート'!BC62/'3. データシート'!BC$7</f>
        <v>4.0246141630688306E-2</v>
      </c>
      <c r="BD62" s="19">
        <f>'3. データシート'!BD62/'3. データシート'!BD$7</f>
        <v>4.0280820553674566E-2</v>
      </c>
      <c r="BE62" s="290">
        <f>'3. データシート'!BE62/'3. データシート'!BE$7</f>
        <v>4.1154093177214565E-2</v>
      </c>
      <c r="BF62" s="23">
        <f>'3. データシート'!BF62/'3. データシート'!BF$7</f>
        <v>4.0476906121631101E-2</v>
      </c>
      <c r="BG62" s="291">
        <f>'3. データシート'!BG62/'3. データシート'!BG$7</f>
        <v>4.0669137533807471E-2</v>
      </c>
      <c r="BH62" s="19">
        <f>'3. データシート'!BH62/'3. データシート'!BH$7</f>
        <v>4.1434383004369447E-2</v>
      </c>
      <c r="BI62" s="290">
        <f>'3. データシート'!BI62/'3. データシート'!BI$7</f>
        <v>4.0538496445318407E-2</v>
      </c>
    </row>
    <row r="63" spans="1:61" x14ac:dyDescent="0.15">
      <c r="A63" s="6">
        <v>112</v>
      </c>
      <c r="B63" s="17">
        <f>'3. データシート'!B63/'3. データシート'!B$7</f>
        <v>4.1122814090611297E-2</v>
      </c>
      <c r="C63" s="19">
        <f>'3. データシート'!C63/'3. データシート'!C$7</f>
        <v>4.0540540540540543E-2</v>
      </c>
      <c r="D63" s="18">
        <f>'3. データシート'!D63/'3. データシート'!D$7</f>
        <v>4.1051989012107028E-2</v>
      </c>
      <c r="E63" s="11">
        <f>'3. データシート'!E63/'3. データシート'!E$7</f>
        <v>4.153044544340008E-2</v>
      </c>
      <c r="F63" s="23">
        <f>'3. データシート'!F63/'3. データシート'!F$7</f>
        <v>4.1380355699272432E-2</v>
      </c>
      <c r="G63" s="19">
        <f>'3. データシート'!G63/'3. データシート'!G$7</f>
        <v>4.1378614321037496E-2</v>
      </c>
      <c r="H63" s="19">
        <f>'3. データシート'!H63/'3. データシート'!H$7</f>
        <v>4.1960168246085235E-2</v>
      </c>
      <c r="I63" s="19">
        <f>'3. データシート'!I63/'3. データシート'!I$7</f>
        <v>4.1270002025521571E-2</v>
      </c>
      <c r="J63" s="19">
        <f>'3. データシート'!J63/'3. データシート'!J$7</f>
        <v>4.1446074723944938E-2</v>
      </c>
      <c r="K63" s="19">
        <f>'3. データシート'!K63/'3. データシート'!K$7</f>
        <v>4.1851229570795782E-2</v>
      </c>
      <c r="L63" s="19">
        <f>'3. データシート'!L63/'3. データシート'!L$7</f>
        <v>4.2382822461365842E-2</v>
      </c>
      <c r="M63" s="19">
        <f>'3. データシート'!M63/'3. データシート'!M$7</f>
        <v>4.2072831961210165E-2</v>
      </c>
      <c r="N63" s="19">
        <f>'3. データシート'!N63/'3. データシート'!N$7</f>
        <v>4.1287613715885234E-2</v>
      </c>
      <c r="O63" s="19">
        <f>'3. データシート'!O63/'3. データシート'!O$7</f>
        <v>4.1476985331310064E-2</v>
      </c>
      <c r="P63" s="19">
        <f>'3. データシート'!P63/'3. データシート'!P$7</f>
        <v>4.233397939406304E-2</v>
      </c>
      <c r="Q63" s="19">
        <f>'3. データシート'!Q63/'3. データシート'!Q$7</f>
        <v>4.2209933539647915E-2</v>
      </c>
      <c r="R63" s="19">
        <f>'3. データシート'!R63/'3. データシート'!R$7</f>
        <v>4.1419518377693282E-2</v>
      </c>
      <c r="S63" s="19">
        <f>'3. データシート'!S63/'3. データシート'!S$7</f>
        <v>4.1424047400143015E-2</v>
      </c>
      <c r="T63" s="19">
        <f>'3. データシート'!T63/'3. データシート'!T$7</f>
        <v>4.2384911782599878E-2</v>
      </c>
      <c r="U63" s="24">
        <f>'3. データシート'!U63/'3. データシート'!U$7</f>
        <v>4.2322633408300961E-2</v>
      </c>
      <c r="V63" s="252">
        <f>'3. データシート'!V63/'3. データシート'!V$7</f>
        <v>7.2527141133896258E-2</v>
      </c>
      <c r="W63" s="253">
        <f>'3. データシート'!W63/'3. データシート'!W$7</f>
        <v>6.778973005885934E-2</v>
      </c>
      <c r="X63" s="18">
        <f>'3. データシート'!X63/'3. データシート'!X$7</f>
        <v>4.5780611736574675E-2</v>
      </c>
      <c r="Y63" s="11">
        <f>'3. データシート'!Y63/'3. データシート'!Y$7</f>
        <v>4.3820112179487176E-2</v>
      </c>
      <c r="Z63" s="252">
        <f>'3. データシート'!Z63/'3. データシート'!Z$7</f>
        <v>7.8854492285973576E-2</v>
      </c>
      <c r="AA63" s="253">
        <f>'3. データシート'!AA63/'3. データシート'!AA$7</f>
        <v>7.4252163790049092E-2</v>
      </c>
      <c r="AB63" s="18">
        <f>'3. データシート'!AB63/'3. データシート'!AB$7</f>
        <v>4.6505844317333997E-2</v>
      </c>
      <c r="AC63" s="11">
        <f>'3. データシート'!AC63/'3. データシート'!AC$7</f>
        <v>4.6429635514946867E-2</v>
      </c>
      <c r="AD63" s="252">
        <f>'3. データシート'!AD63/'3. データシート'!AD$7</f>
        <v>3.9530178157232393E-2</v>
      </c>
      <c r="AE63" s="253">
        <f>'3. データシート'!AE63/'3. データシート'!AE$7</f>
        <v>3.9554644008203924E-2</v>
      </c>
      <c r="AF63" s="18">
        <f>'3. データシート'!AF63/'3. データシート'!AF$7</f>
        <v>4.0332088819021422E-2</v>
      </c>
      <c r="AG63" s="11">
        <f>'3. データシート'!AG63/'3. データシート'!AG$7</f>
        <v>3.972509261064535E-2</v>
      </c>
      <c r="AH63" s="252">
        <f>'3. データシート'!AH63/'3. データシート'!AH$7</f>
        <v>4.0090511092527918E-2</v>
      </c>
      <c r="AI63" s="253">
        <f>'3. データシート'!AI63/'3. データシート'!AI$7</f>
        <v>3.9525691699604744E-2</v>
      </c>
      <c r="AJ63" s="18">
        <f>'3. データシート'!AJ63/'3. データシート'!AJ$7</f>
        <v>3.9697356784907142E-2</v>
      </c>
      <c r="AK63" s="11">
        <f>'3. データシート'!AK63/'3. データシート'!AK$7</f>
        <v>3.8857474264172825E-2</v>
      </c>
      <c r="AL63" s="252">
        <f>'3. データシート'!AL63/'3. データシート'!AL$7</f>
        <v>3.9897547039700519E-2</v>
      </c>
      <c r="AM63" s="253">
        <f>'3. データシート'!AM63/'3. データシート'!AM$7</f>
        <v>3.9758036977413536E-2</v>
      </c>
      <c r="AN63" s="18">
        <f>'3. データシート'!AN63/'3. データシート'!AN$7</f>
        <v>3.9246087504239545E-2</v>
      </c>
      <c r="AO63" s="11">
        <f>'3. データシート'!AO63/'3. データシート'!AO$7</f>
        <v>3.9099697013417978E-2</v>
      </c>
      <c r="AP63" s="252">
        <f>'3. データシート'!AP63/'3. データシート'!AP$7</f>
        <v>3.9141229735650651E-2</v>
      </c>
      <c r="AQ63" s="253">
        <f>'3. データシート'!AQ63/'3. データシート'!AQ$7</f>
        <v>3.9994111296496222E-2</v>
      </c>
      <c r="AR63" s="18">
        <f>'3. データシート'!AR63/'3. データシート'!AR$7</f>
        <v>3.8971161340607949E-2</v>
      </c>
      <c r="AS63" s="11">
        <f>'3. データシート'!AS63/'3. データシート'!AS$7</f>
        <v>3.9281216700571539E-2</v>
      </c>
      <c r="AT63" s="252">
        <f>'3. データシート'!AT63/'3. データシート'!AT$7</f>
        <v>3.9984319874558999E-2</v>
      </c>
      <c r="AU63" s="253">
        <f>'3. データシート'!AU63/'3. データシート'!AU$7</f>
        <v>4.0098643649815045E-2</v>
      </c>
      <c r="AV63" s="18">
        <f>'3. データシート'!AV63/'3. データシート'!AV$7</f>
        <v>3.9532838154808445E-2</v>
      </c>
      <c r="AW63" s="11">
        <f>'3. データシート'!AW63/'3. データシート'!AW$7</f>
        <v>4.0331681468033953E-2</v>
      </c>
      <c r="AX63" s="252">
        <f>'3. データシート'!AX63/'3. データシート'!AX$7</f>
        <v>3.9518476491193451E-2</v>
      </c>
      <c r="AY63" s="253">
        <f>'3. データシート'!AY63/'3. データシート'!AY$7</f>
        <v>4.0397090623157064E-2</v>
      </c>
      <c r="AZ63" s="18">
        <f>'3. データシート'!AZ63/'3. データシート'!AZ$7</f>
        <v>3.9654747225647352E-2</v>
      </c>
      <c r="BA63" s="11">
        <f>'3. データシート'!BA63/'3. データシート'!BA$7</f>
        <v>4.0960031736586335E-2</v>
      </c>
      <c r="BB63" s="252">
        <f>'3. データシート'!BB63/'3. データシート'!BB$7</f>
        <v>4.0335045121403998E-2</v>
      </c>
      <c r="BC63" s="253">
        <f>'3. データシート'!BC63/'3. データシート'!BC$7</f>
        <v>3.9998014986849288E-2</v>
      </c>
      <c r="BD63" s="18">
        <f>'3. データシート'!BD63/'3. データシート'!BD$7</f>
        <v>4.0430193188607848E-2</v>
      </c>
      <c r="BE63" s="11">
        <f>'3. データシート'!BE63/'3. データシート'!BE$7</f>
        <v>4.1203497850896692E-2</v>
      </c>
      <c r="BF63" s="252">
        <f>'3. データシート'!BF63/'3. データシート'!BF$7</f>
        <v>4.0326620579100289E-2</v>
      </c>
      <c r="BG63" s="253">
        <f>'3. データシート'!BG63/'3. データシート'!BG$7</f>
        <v>4.0418711810077133E-2</v>
      </c>
      <c r="BH63" s="18">
        <f>'3. データシート'!BH63/'3. データシート'!BH$7</f>
        <v>4.1434383004369447E-2</v>
      </c>
      <c r="BI63" s="11">
        <f>'3. データシート'!BI63/'3. データシート'!BI$7</f>
        <v>4.0286391367922149E-2</v>
      </c>
    </row>
    <row r="64" spans="1:61" x14ac:dyDescent="0.15">
      <c r="A64" s="6">
        <v>114</v>
      </c>
      <c r="B64" s="17">
        <f>'3. データシート'!B64/'3. データシート'!B$7</f>
        <v>4.1173209696114502E-2</v>
      </c>
      <c r="C64" s="19">
        <f>'3. データシート'!C64/'3. データシート'!C$7</f>
        <v>4.0692377771029457E-2</v>
      </c>
      <c r="D64" s="18">
        <f>'3. データシート'!D64/'3. データシート'!D$7</f>
        <v>4.1357208261267681E-2</v>
      </c>
      <c r="E64" s="11">
        <f>'3. データシート'!E64/'3. データシート'!E$7</f>
        <v>4.1326113608500206E-2</v>
      </c>
      <c r="F64" s="23">
        <f>'3. データシート'!F64/'3. データシート'!F$7</f>
        <v>4.1329830234438154E-2</v>
      </c>
      <c r="G64" s="19">
        <f>'3. データシート'!G64/'3. データシート'!G$7</f>
        <v>4.1075843972346975E-2</v>
      </c>
      <c r="H64" s="19">
        <f>'3. データシート'!H64/'3. データシート'!H$7</f>
        <v>4.190949171438707E-2</v>
      </c>
      <c r="I64" s="19">
        <f>'3. データシート'!I64/'3. データシート'!I$7</f>
        <v>4.0915535750455742E-2</v>
      </c>
      <c r="J64" s="19">
        <f>'3. データシート'!J64/'3. データシート'!J$7</f>
        <v>4.1446074723944938E-2</v>
      </c>
      <c r="K64" s="19">
        <f>'3. データシート'!K64/'3. データシート'!K$7</f>
        <v>4.1443918334097045E-2</v>
      </c>
      <c r="L64" s="19">
        <f>'3. データシート'!L64/'3. データシート'!L$7</f>
        <v>4.2229815882082931E-2</v>
      </c>
      <c r="M64" s="19">
        <f>'3. データシート'!M64/'3. データシート'!M$7</f>
        <v>4.2072831961210165E-2</v>
      </c>
      <c r="N64" s="19">
        <f>'3. データシート'!N64/'3. データシート'!N$7</f>
        <v>4.1337598720383888E-2</v>
      </c>
      <c r="O64" s="19">
        <f>'3. データシート'!O64/'3. データシート'!O$7</f>
        <v>4.1325240263024782E-2</v>
      </c>
      <c r="P64" s="19">
        <f>'3. データシート'!P64/'3. データシート'!P$7</f>
        <v>4.2282974599612361E-2</v>
      </c>
      <c r="Q64" s="19">
        <f>'3. データシート'!Q64/'3. データシート'!Q$7</f>
        <v>4.2159200446451217E-2</v>
      </c>
      <c r="R64" s="19">
        <f>'3. データシート'!R64/'3. データシート'!R$7</f>
        <v>4.1013941698352346E-2</v>
      </c>
      <c r="S64" s="19">
        <f>'3. データシート'!S64/'3. データシート'!S$7</f>
        <v>4.1168658698539175E-2</v>
      </c>
      <c r="T64" s="19">
        <f>'3. データシート'!T64/'3. データシート'!T$7</f>
        <v>4.2232812816872849E-2</v>
      </c>
      <c r="U64" s="24">
        <f>'3. データシート'!U64/'3. データシート'!U$7</f>
        <v>4.2373747699856877E-2</v>
      </c>
      <c r="V64" s="23">
        <f>'3. データシート'!V64/'3. データシート'!V$7</f>
        <v>6.9109368717330116E-2</v>
      </c>
      <c r="W64" s="291">
        <f>'3. データシート'!W64/'3. データシート'!W$7</f>
        <v>6.4998985183681759E-2</v>
      </c>
      <c r="X64" s="19">
        <f>'3. データシート'!X64/'3. データシート'!X$7</f>
        <v>4.4983560824947692E-2</v>
      </c>
      <c r="Y64" s="290">
        <f>'3. データシート'!Y64/'3. データシート'!Y$7</f>
        <v>4.3118990384615384E-2</v>
      </c>
      <c r="Z64" s="23">
        <f>'3. データシート'!Z64/'3. データシート'!Z$7</f>
        <v>7.5627709992941411E-2</v>
      </c>
      <c r="AA64" s="291">
        <f>'3. データシート'!AA64/'3. データシート'!AA$7</f>
        <v>7.1721415194614571E-2</v>
      </c>
      <c r="AB64" s="19">
        <f>'3. データシート'!AB64/'3. データシート'!AB$7</f>
        <v>4.5610544640636658E-2</v>
      </c>
      <c r="AC64" s="290">
        <f>'3. データシート'!AC64/'3. データシート'!AC$7</f>
        <v>4.5734432416327339E-2</v>
      </c>
      <c r="AD64" s="23">
        <f>'3. データシート'!AD64/'3. データシート'!AD$7</f>
        <v>3.9382125055519912E-2</v>
      </c>
      <c r="AE64" s="291">
        <f>'3. データシート'!AE64/'3. データシート'!AE$7</f>
        <v>3.9408145326692061E-2</v>
      </c>
      <c r="AF64" s="19">
        <f>'3. データシート'!AF64/'3. データシート'!AF$7</f>
        <v>4.0282963254077424E-2</v>
      </c>
      <c r="AG64" s="290">
        <f>'3. データシート'!AG64/'3. データシート'!AG$7</f>
        <v>3.9773835055566385E-2</v>
      </c>
      <c r="AH64" s="23">
        <f>'3. データシート'!AH64/'3. データシート'!AH$7</f>
        <v>4.0041320281371438E-2</v>
      </c>
      <c r="AI64" s="291">
        <f>'3. データシート'!AI64/'3. データシート'!AI$7</f>
        <v>3.9772727272727272E-2</v>
      </c>
      <c r="AJ64" s="19">
        <f>'3. データシート'!AJ64/'3. データシート'!AJ$7</f>
        <v>3.9795617569028198E-2</v>
      </c>
      <c r="AK64" s="290">
        <f>'3. データシート'!AK64/'3. データシート'!AK$7</f>
        <v>3.9050795031656274E-2</v>
      </c>
      <c r="AL64" s="23">
        <f>'3. データシート'!AL64/'3. データシート'!AL$7</f>
        <v>3.9848290808787309E-2</v>
      </c>
      <c r="AM64" s="291">
        <f>'3. データシート'!AM64/'3. データシート'!AM$7</f>
        <v>3.9562905507585733E-2</v>
      </c>
      <c r="AN64" s="19">
        <f>'3. データシート'!AN64/'3. データシート'!AN$7</f>
        <v>3.9197635544357769E-2</v>
      </c>
      <c r="AO64" s="290">
        <f>'3. データシート'!AO64/'3. データシート'!AO$7</f>
        <v>3.9051603905160388E-2</v>
      </c>
      <c r="AP64" s="23">
        <f>'3. データシート'!AP64/'3. データシート'!AP$7</f>
        <v>3.9287279100335915E-2</v>
      </c>
      <c r="AQ64" s="19">
        <f>'3. データシート'!AQ64/'3. データシート'!AQ$7</f>
        <v>3.9994111296496222E-2</v>
      </c>
      <c r="AR64" s="19">
        <f>'3. データシート'!AR64/'3. データシート'!AR$7</f>
        <v>3.9068589243959471E-2</v>
      </c>
      <c r="AS64" s="290">
        <f>'3. データシート'!AS64/'3. データシート'!AS$7</f>
        <v>3.9232781168265042E-2</v>
      </c>
      <c r="AT64" s="23">
        <f>'3. データシート'!AT64/'3. データシート'!AT$7</f>
        <v>3.983731869854959E-2</v>
      </c>
      <c r="AU64" s="291">
        <f>'3. データシート'!AU64/'3. データシート'!AU$7</f>
        <v>3.9852034525277434E-2</v>
      </c>
      <c r="AV64" s="19">
        <f>'3. データシート'!AV64/'3. データシート'!AV$7</f>
        <v>3.9483971853010162E-2</v>
      </c>
      <c r="AW64" s="290">
        <f>'3. データシート'!AW64/'3. データシート'!AW$7</f>
        <v>4.0331681468033953E-2</v>
      </c>
      <c r="AX64" s="23">
        <f>'3. データシート'!AX64/'3. データシート'!AX$7</f>
        <v>3.9370467215945532E-2</v>
      </c>
      <c r="AY64" s="291">
        <f>'3. データシート'!AY64/'3. データシート'!AY$7</f>
        <v>4.0446235502260668E-2</v>
      </c>
      <c r="AZ64" s="19">
        <f>'3. データシート'!AZ64/'3. データシート'!AZ$7</f>
        <v>3.960542540073983E-2</v>
      </c>
      <c r="BA64" s="290">
        <f>'3. データシート'!BA64/'3. データシート'!BA$7</f>
        <v>4.1059208568878312E-2</v>
      </c>
      <c r="BB64" s="23">
        <f>'3. データシート'!BB64/'3. データシート'!BB$7</f>
        <v>3.9986039786608168E-2</v>
      </c>
      <c r="BC64" s="291">
        <f>'3. データシート'!BC64/'3. データシート'!BC$7</f>
        <v>3.9650637685474666E-2</v>
      </c>
      <c r="BD64" s="19">
        <f>'3. データシート'!BD64/'3. データシート'!BD$7</f>
        <v>4.0181238797052377E-2</v>
      </c>
      <c r="BE64" s="290">
        <f>'3. データシート'!BE64/'3. データシート'!BE$7</f>
        <v>4.1005879156168171E-2</v>
      </c>
      <c r="BF64" s="23">
        <f>'3. データシート'!BF64/'3. データシート'!BF$7</f>
        <v>4.0026049494038672E-2</v>
      </c>
      <c r="BG64" s="291">
        <f>'3. データシート'!BG64/'3. データシート'!BG$7</f>
        <v>4.0619052389061404E-2</v>
      </c>
      <c r="BH64" s="19">
        <f>'3. データシート'!BH64/'3. データシート'!BH$7</f>
        <v>4.1032595047963437E-2</v>
      </c>
      <c r="BI64" s="290">
        <f>'3. データシート'!BI64/'3. データシート'!BI$7</f>
        <v>4.0135128321484394E-2</v>
      </c>
    </row>
    <row r="65" spans="1:61" x14ac:dyDescent="0.15">
      <c r="A65" s="6">
        <v>116</v>
      </c>
      <c r="B65" s="17">
        <f>'3. データシート'!B65/'3. データシート'!B$7</f>
        <v>4.1173209696114502E-2</v>
      </c>
      <c r="C65" s="19">
        <f>'3. データシート'!C65/'3. データシート'!C$7</f>
        <v>4.0742990181192429E-2</v>
      </c>
      <c r="D65" s="18">
        <f>'3. データシート'!D65/'3. データシート'!D$7</f>
        <v>4.1509817885848004E-2</v>
      </c>
      <c r="E65" s="11">
        <f>'3. データシート'!E65/'3. データシート'!E$7</f>
        <v>4.1377196567225175E-2</v>
      </c>
      <c r="F65" s="23">
        <f>'3. データシート'!F65/'3. データシート'!F$7</f>
        <v>4.1481406628940988E-2</v>
      </c>
      <c r="G65" s="19">
        <f>'3. データシート'!G65/'3. データシート'!G$7</f>
        <v>4.0924458798001717E-2</v>
      </c>
      <c r="H65" s="19">
        <f>'3. データシート'!H65/'3. データシート'!H$7</f>
        <v>4.1808138650990728E-2</v>
      </c>
      <c r="I65" s="19">
        <f>'3. データシート'!I65/'3. データシート'!I$7</f>
        <v>4.1168725946931335E-2</v>
      </c>
      <c r="J65" s="19">
        <f>'3. データシート'!J65/'3. データシート'!J$7</f>
        <v>4.1446074723944938E-2</v>
      </c>
      <c r="K65" s="19">
        <f>'3. データシート'!K65/'3. データシート'!K$7</f>
        <v>4.1240262715747669E-2</v>
      </c>
      <c r="L65" s="19">
        <f>'3. データシート'!L65/'3. データシート'!L$7</f>
        <v>4.2229815882082931E-2</v>
      </c>
      <c r="M65" s="19">
        <f>'3. データシート'!M65/'3. データシート'!M$7</f>
        <v>4.2022324359816149E-2</v>
      </c>
      <c r="N65" s="19">
        <f>'3. データシート'!N65/'3. データシート'!N$7</f>
        <v>4.1287613715885234E-2</v>
      </c>
      <c r="O65" s="19">
        <f>'3. データシート'!O65/'3. データシート'!O$7</f>
        <v>4.1426403641881639E-2</v>
      </c>
      <c r="P65" s="19">
        <f>'3. データシート'!P65/'3. データシート'!P$7</f>
        <v>4.212996021626033E-2</v>
      </c>
      <c r="Q65" s="19">
        <f>'3. データシート'!Q65/'3. データシート'!Q$7</f>
        <v>4.2057734260057836E-2</v>
      </c>
      <c r="R65" s="19">
        <f>'3. データシート'!R65/'3. データシート'!R$7</f>
        <v>4.1013941698352346E-2</v>
      </c>
      <c r="S65" s="19">
        <f>'3. データシート'!S65/'3. データシート'!S$7</f>
        <v>4.1270814179180715E-2</v>
      </c>
      <c r="T65" s="19">
        <f>'3. データシート'!T65/'3. データシート'!T$7</f>
        <v>4.2080713851145812E-2</v>
      </c>
      <c r="U65" s="24">
        <f>'3. データシート'!U65/'3. データシート'!U$7</f>
        <v>4.2169290533633205E-2</v>
      </c>
      <c r="V65" s="252">
        <f>'3. データシート'!V65/'3. データシート'!V$7</f>
        <v>6.6646562123039807E-2</v>
      </c>
      <c r="W65" s="253">
        <f>'3. データシート'!W65/'3. データシート'!W$7</f>
        <v>6.2512685203978083E-2</v>
      </c>
      <c r="X65" s="18">
        <f>'3. データシート'!X65/'3. データシート'!X$7</f>
        <v>4.4585035369134204E-2</v>
      </c>
      <c r="Y65" s="11">
        <f>'3. データシート'!Y65/'3. データシート'!Y$7</f>
        <v>4.2868589743589744E-2</v>
      </c>
      <c r="Z65" s="252">
        <f>'3. データシート'!Z65/'3. データシート'!Z$7</f>
        <v>7.2753857013209647E-2</v>
      </c>
      <c r="AA65" s="253">
        <f>'3. データシート'!AA65/'3. データシート'!AA$7</f>
        <v>6.8785746823910518E-2</v>
      </c>
      <c r="AB65" s="18">
        <f>'3. データシート'!AB65/'3. データシート'!AB$7</f>
        <v>4.4764983834866948E-2</v>
      </c>
      <c r="AC65" s="11">
        <f>'3. データシート'!AC65/'3. データシート'!AC$7</f>
        <v>4.49399145893336E-2</v>
      </c>
      <c r="AD65" s="252">
        <f>'3. データシート'!AD65/'3. データシート'!AD$7</f>
        <v>3.9382125055519912E-2</v>
      </c>
      <c r="AE65" s="253">
        <f>'3. データシート'!AE65/'3. データシート'!AE$7</f>
        <v>3.9310479539017479E-2</v>
      </c>
      <c r="AF65" s="18">
        <f>'3. データシート'!AF65/'3. データシート'!AF$7</f>
        <v>4.0528591078797409E-2</v>
      </c>
      <c r="AG65" s="11">
        <f>'3. データシート'!AG65/'3. データシート'!AG$7</f>
        <v>3.9822577500487427E-2</v>
      </c>
      <c r="AH65" s="252">
        <f>'3. データシート'!AH65/'3. データシート'!AH$7</f>
        <v>3.9893747847902013E-2</v>
      </c>
      <c r="AI65" s="253">
        <f>'3. データシート'!AI65/'3. データシート'!AI$7</f>
        <v>3.9476284584980238E-2</v>
      </c>
      <c r="AJ65" s="18">
        <f>'3. データシート'!AJ65/'3. データシート'!AJ$7</f>
        <v>3.9697356784907142E-2</v>
      </c>
      <c r="AK65" s="11">
        <f>'3. データシート'!AK65/'3. データシート'!AK$7</f>
        <v>3.8760813880431108E-2</v>
      </c>
      <c r="AL65" s="252">
        <f>'3. データシート'!AL65/'3. データシート'!AL$7</f>
        <v>3.9651265885134471E-2</v>
      </c>
      <c r="AM65" s="253">
        <f>'3. データシート'!AM65/'3. データシート'!AM$7</f>
        <v>3.9709254109956585E-2</v>
      </c>
      <c r="AN65" s="18">
        <f>'3. データシート'!AN65/'3. データシート'!AN$7</f>
        <v>3.9149183584475993E-2</v>
      </c>
      <c r="AO65" s="11">
        <f>'3. データシート'!AO65/'3. データシート'!AO$7</f>
        <v>3.9099697013417978E-2</v>
      </c>
      <c r="AP65" s="252">
        <f>'3. データシート'!AP65/'3. データシート'!AP$7</f>
        <v>3.9189912857212406E-2</v>
      </c>
      <c r="AQ65" s="253">
        <f>'3. データシート'!AQ65/'3. データシート'!AQ$7</f>
        <v>3.9994111296496222E-2</v>
      </c>
      <c r="AR65" s="18">
        <f>'3. データシート'!AR65/'3. データシート'!AR$7</f>
        <v>3.8971161340607949E-2</v>
      </c>
      <c r="AS65" s="11">
        <f>'3. データシート'!AS65/'3. データシート'!AS$7</f>
        <v>3.9329652232878036E-2</v>
      </c>
      <c r="AT65" s="252">
        <f>'3. データシート'!AT65/'3. データシート'!AT$7</f>
        <v>4.0033320266562131E-2</v>
      </c>
      <c r="AU65" s="253">
        <f>'3. データシート'!AU65/'3. データシート'!AU$7</f>
        <v>3.9802712700369912E-2</v>
      </c>
      <c r="AV65" s="18">
        <f>'3. データシート'!AV65/'3. データシート'!AV$7</f>
        <v>3.9337372947615322E-2</v>
      </c>
      <c r="AW65" s="11">
        <f>'3. データシート'!AW65/'3. データシート'!AW$7</f>
        <v>4.0282616162111769E-2</v>
      </c>
      <c r="AX65" s="252">
        <f>'3. データシート'!AX65/'3. データシート'!AX$7</f>
        <v>3.9321130790862892E-2</v>
      </c>
      <c r="AY65" s="253">
        <f>'3. データシート'!AY65/'3. データシート'!AY$7</f>
        <v>4.0495380381364264E-2</v>
      </c>
      <c r="AZ65" s="18">
        <f>'3. データシート'!AZ65/'3. データシート'!AZ$7</f>
        <v>3.960542540073983E-2</v>
      </c>
      <c r="BA65" s="11">
        <f>'3. データシート'!BA65/'3. データシート'!BA$7</f>
        <v>4.0860854904294357E-2</v>
      </c>
      <c r="BB65" s="252">
        <f>'3. データシート'!BB65/'3. データシート'!BB$7</f>
        <v>4.0135613501520666E-2</v>
      </c>
      <c r="BC65" s="253">
        <f>'3. データシート'!BC65/'3. データシート'!BC$7</f>
        <v>3.9998014986849288E-2</v>
      </c>
      <c r="BD65" s="18">
        <f>'3. データシート'!BD65/'3. データシート'!BD$7</f>
        <v>4.0280820553674566E-2</v>
      </c>
      <c r="BE65" s="11">
        <f>'3. データシート'!BE65/'3. データシート'!BE$7</f>
        <v>4.0956474482486044E-2</v>
      </c>
      <c r="BF65" s="252">
        <f>'3. データシート'!BF65/'3. データシート'!BF$7</f>
        <v>4.0226430217413088E-2</v>
      </c>
      <c r="BG65" s="253">
        <f>'3. データシート'!BG65/'3. データシート'!BG$7</f>
        <v>4.0669137533807471E-2</v>
      </c>
      <c r="BH65" s="18">
        <f>'3. データシート'!BH65/'3. データシート'!BH$7</f>
        <v>4.1333936015267941E-2</v>
      </c>
      <c r="BI65" s="11">
        <f>'3. データシート'!BI65/'3. データシート'!BI$7</f>
        <v>4.0135128321484394E-2</v>
      </c>
    </row>
    <row r="66" spans="1:61" x14ac:dyDescent="0.15">
      <c r="A66" s="6">
        <v>118</v>
      </c>
      <c r="B66" s="17">
        <f>'3. データシート'!B66/'3. データシート'!B$7</f>
        <v>4.1072418485108099E-2</v>
      </c>
      <c r="C66" s="19">
        <f>'3. データシート'!C66/'3. データシート'!C$7</f>
        <v>4.0591152950703514E-2</v>
      </c>
      <c r="D66" s="18">
        <f>'3. データシート'!D66/'3. データシート'!D$7</f>
        <v>4.1255468511547461E-2</v>
      </c>
      <c r="E66" s="11">
        <f>'3. データシート'!E66/'3. データシート'!E$7</f>
        <v>4.153044544340008E-2</v>
      </c>
      <c r="F66" s="23">
        <f>'3. データシート'!F66/'3. データシート'!F$7</f>
        <v>4.1178253839935328E-2</v>
      </c>
      <c r="G66" s="19">
        <f>'3. データシート'!G66/'3. データシート'!G$7</f>
        <v>4.1075843972346975E-2</v>
      </c>
      <c r="H66" s="19">
        <f>'3. データシート'!H66/'3. データシート'!H$7</f>
        <v>4.190949171438707E-2</v>
      </c>
      <c r="I66" s="19">
        <f>'3. データシート'!I66/'3. データシート'!I$7</f>
        <v>4.1067449868341099E-2</v>
      </c>
      <c r="J66" s="19">
        <f>'3. データシート'!J66/'3. データシート'!J$7</f>
        <v>4.149649573942419E-2</v>
      </c>
      <c r="K66" s="19">
        <f>'3. データシート'!K66/'3. データシート'!K$7</f>
        <v>4.1443918334097045E-2</v>
      </c>
      <c r="L66" s="19">
        <f>'3. データシート'!L66/'3. データシート'!L$7</f>
        <v>4.2331820268271536E-2</v>
      </c>
      <c r="M66" s="19">
        <f>'3. データシート'!M66/'3. データシート'!M$7</f>
        <v>4.192130915702813E-2</v>
      </c>
      <c r="N66" s="19">
        <f>'3. データシート'!N66/'3. データシート'!N$7</f>
        <v>4.0887733679896031E-2</v>
      </c>
      <c r="O66" s="19">
        <f>'3. データシート'!O66/'3. データシート'!O$7</f>
        <v>4.1173495194739507E-2</v>
      </c>
      <c r="P66" s="19">
        <f>'3. データシート'!P66/'3. データシート'!P$7</f>
        <v>4.1976945832908293E-2</v>
      </c>
      <c r="Q66" s="19">
        <f>'3. データシート'!Q66/'3. データシート'!Q$7</f>
        <v>4.2108467353254526E-2</v>
      </c>
      <c r="R66" s="19">
        <f>'3. データシート'!R66/'3. データシート'!R$7</f>
        <v>4.0811153358681879E-2</v>
      </c>
      <c r="S66" s="19">
        <f>'3. データシート'!S66/'3. データシート'!S$7</f>
        <v>4.1066503217897642E-2</v>
      </c>
      <c r="T66" s="19">
        <f>'3. データシート'!T66/'3. データシート'!T$7</f>
        <v>4.2131413506388153E-2</v>
      </c>
      <c r="U66" s="24">
        <f>'3. データシート'!U66/'3. データシート'!U$7</f>
        <v>4.201594765896545E-2</v>
      </c>
      <c r="V66" s="23">
        <f>'3. データシート'!V66/'3. データシート'!V$7</f>
        <v>6.3781664656212309E-2</v>
      </c>
      <c r="W66" s="291">
        <f>'3. データシート'!W66/'3. データシート'!W$7</f>
        <v>5.9924903592449764E-2</v>
      </c>
      <c r="X66" s="19">
        <f>'3. データシート'!X66/'3. データシート'!X$7</f>
        <v>4.4136694231344024E-2</v>
      </c>
      <c r="Y66" s="290">
        <f>'3. データシート'!Y66/'3. データシート'!Y$7</f>
        <v>4.2568108974358976E-2</v>
      </c>
      <c r="Z66" s="23">
        <f>'3. データシート'!Z66/'3. データシート'!Z$7</f>
        <v>7.0232933346778256E-2</v>
      </c>
      <c r="AA66" s="291">
        <f>'3. データシート'!AA66/'3. データシート'!AA$7</f>
        <v>6.650807308801944E-2</v>
      </c>
      <c r="AB66" s="19">
        <f>'3. データシート'!AB66/'3. データシート'!AB$7</f>
        <v>4.4068639641880132E-2</v>
      </c>
      <c r="AC66" s="290">
        <f>'3. データシート'!AC66/'3. データシート'!AC$7</f>
        <v>4.4195054126526967E-2</v>
      </c>
      <c r="AD66" s="23">
        <f>'3. データシート'!AD66/'3. データシート'!AD$7</f>
        <v>3.9332774021615752E-2</v>
      </c>
      <c r="AE66" s="291">
        <f>'3. データシート'!AE66/'3. データシート'!AE$7</f>
        <v>3.9359312432854773E-2</v>
      </c>
      <c r="AF66" s="19">
        <f>'3. データシート'!AF66/'3. データシート'!AF$7</f>
        <v>4.0233837689133425E-2</v>
      </c>
      <c r="AG66" s="290">
        <f>'3. データシート'!AG66/'3. データシート'!AG$7</f>
        <v>3.9773835055566385E-2</v>
      </c>
      <c r="AH66" s="23">
        <f>'3. データシート'!AH66/'3. データシート'!AH$7</f>
        <v>3.9942938659058486E-2</v>
      </c>
      <c r="AI66" s="291">
        <f>'3. データシート'!AI66/'3. データシート'!AI$7</f>
        <v>3.9624505928853755E-2</v>
      </c>
      <c r="AJ66" s="19">
        <f>'3. データシート'!AJ66/'3. データシート'!AJ$7</f>
        <v>3.9599096000786087E-2</v>
      </c>
      <c r="AK66" s="290">
        <f>'3. データシート'!AK66/'3. データシート'!AK$7</f>
        <v>3.8905804456043691E-2</v>
      </c>
      <c r="AL66" s="23">
        <f>'3. データシート'!AL66/'3. データシート'!AL$7</f>
        <v>3.9848290808787309E-2</v>
      </c>
      <c r="AM66" s="291">
        <f>'3. データシート'!AM66/'3. データシート'!AM$7</f>
        <v>3.9318991170300993E-2</v>
      </c>
      <c r="AN66" s="19">
        <f>'3. データシート'!AN66/'3. データシート'!AN$7</f>
        <v>3.9342991424003104E-2</v>
      </c>
      <c r="AO66" s="290">
        <f>'3. データシート'!AO66/'3. データシート'!AO$7</f>
        <v>3.8907324580387634E-2</v>
      </c>
      <c r="AP66" s="23">
        <f>'3. データシート'!AP66/'3. データシート'!AP$7</f>
        <v>3.9043863492527142E-2</v>
      </c>
      <c r="AQ66" s="19">
        <f>'3. データシート'!AQ66/'3. データシート'!AQ$7</f>
        <v>4.0141328884090687E-2</v>
      </c>
      <c r="AR66" s="19">
        <f>'3. データシート'!AR66/'3. データシート'!AR$7</f>
        <v>3.8922447388932191E-2</v>
      </c>
      <c r="AS66" s="290">
        <f>'3. データシート'!AS66/'3. データシート'!AS$7</f>
        <v>3.9426523297491037E-2</v>
      </c>
      <c r="AT66" s="23">
        <f>'3. データシート'!AT66/'3. データシート'!AT$7</f>
        <v>3.9641317130537042E-2</v>
      </c>
      <c r="AU66" s="291">
        <f>'3. データシート'!AU66/'3. データシート'!AU$7</f>
        <v>4.0049321824907523E-2</v>
      </c>
      <c r="AV66" s="19">
        <f>'3. データシート'!AV66/'3. データシート'!AV$7</f>
        <v>3.9190774042220482E-2</v>
      </c>
      <c r="AW66" s="290">
        <f>'3. データシート'!AW66/'3. データシート'!AW$7</f>
        <v>4.0233550856189591E-2</v>
      </c>
      <c r="AX66" s="23">
        <f>'3. データシート'!AX66/'3. データシート'!AX$7</f>
        <v>3.9222457940697619E-2</v>
      </c>
      <c r="AY66" s="291">
        <f>'3. データシート'!AY66/'3. データシート'!AY$7</f>
        <v>4.0397090623157064E-2</v>
      </c>
      <c r="AZ66" s="19">
        <f>'3. データシート'!AZ66/'3. データシート'!AZ$7</f>
        <v>3.960542540073983E-2</v>
      </c>
      <c r="BA66" s="290">
        <f>'3. データシート'!BA66/'3. データシート'!BA$7</f>
        <v>4.0662501239710401E-2</v>
      </c>
      <c r="BB66" s="23">
        <f>'3. データシート'!BB66/'3. データシート'!BB$7</f>
        <v>4.0235329311462335E-2</v>
      </c>
      <c r="BC66" s="291">
        <f>'3. データシート'!BC66/'3. データシート'!BC$7</f>
        <v>3.9650637685474666E-2</v>
      </c>
      <c r="BD66" s="19">
        <f>'3. データシート'!BD66/'3. データシート'!BD$7</f>
        <v>4.0031866162119102E-2</v>
      </c>
      <c r="BE66" s="290">
        <f>'3. データシート'!BE66/'3. データシート'!BE$7</f>
        <v>4.0956474482486044E-2</v>
      </c>
      <c r="BF66" s="23">
        <f>'3. データシート'!BF66/'3. データシート'!BF$7</f>
        <v>4.0176335036569484E-2</v>
      </c>
      <c r="BG66" s="291">
        <f>'3. データシート'!BG66/'3. データシート'!BG$7</f>
        <v>4.0669137533807471E-2</v>
      </c>
      <c r="BH66" s="19">
        <f>'3. データシート'!BH66/'3. データシート'!BH$7</f>
        <v>4.1082818542514186E-2</v>
      </c>
      <c r="BI66" s="290">
        <f>'3. データシート'!BI66/'3. データシート'!BI$7</f>
        <v>4.0286391367922149E-2</v>
      </c>
    </row>
    <row r="67" spans="1:61" ht="15" thickBot="1" x14ac:dyDescent="0.2">
      <c r="A67" s="7">
        <v>120</v>
      </c>
      <c r="B67" s="17">
        <f>'3. データシート'!B67/'3. データシート'!B$7</f>
        <v>4.0921231668598498E-2</v>
      </c>
      <c r="C67" s="19">
        <f>'3. データシート'!C67/'3. データシート'!C$7</f>
        <v>4.0540540540540543E-2</v>
      </c>
      <c r="D67" s="18">
        <f>'3. データシート'!D67/'3. データシート'!D$7</f>
        <v>4.0950249262386815E-2</v>
      </c>
      <c r="E67" s="11">
        <f>'3. データシート'!E67/'3. データシート'!E$7</f>
        <v>4.1377196567225175E-2</v>
      </c>
      <c r="F67" s="23">
        <f>'3. データシート'!F67/'3. データシート'!F$7</f>
        <v>4.1077202910266772E-2</v>
      </c>
      <c r="G67" s="19">
        <f>'3. データシート'!G67/'3. データシート'!G$7</f>
        <v>4.1176767421910482E-2</v>
      </c>
      <c r="H67" s="19">
        <f>'3. データシート'!H67/'3. データシート'!H$7</f>
        <v>4.190949171438707E-2</v>
      </c>
      <c r="I67" s="19">
        <f>'3. データシート'!I67/'3. データシート'!I$7</f>
        <v>4.1168725946931335E-2</v>
      </c>
      <c r="J67" s="19">
        <f>'3. データシート'!J67/'3. データシート'!J$7</f>
        <v>4.1294811677507183E-2</v>
      </c>
      <c r="K67" s="19">
        <f>'3. データシート'!K67/'3. データシート'!K$7</f>
        <v>4.1545746143271729E-2</v>
      </c>
      <c r="L67" s="19">
        <f>'3. データシート'!L67/'3. データシート'!L$7</f>
        <v>4.2076809302800021E-2</v>
      </c>
      <c r="M67" s="19">
        <f>'3. データシート'!M67/'3. データシート'!M$7</f>
        <v>4.2123339562604174E-2</v>
      </c>
      <c r="N67" s="19">
        <f>'3. データシート'!N67/'3. データシート'!N$7</f>
        <v>4.0887733679896031E-2</v>
      </c>
      <c r="O67" s="19">
        <f>'3. データシート'!O67/'3. データシート'!O$7</f>
        <v>4.1021750126454225E-2</v>
      </c>
      <c r="P67" s="19">
        <f>'3. データシート'!P67/'3. データシート'!P$7</f>
        <v>4.1823931449556255E-2</v>
      </c>
      <c r="Q67" s="19">
        <f>'3. データシート'!Q67/'3. データシート'!Q$7</f>
        <v>4.1550403328090915E-2</v>
      </c>
      <c r="R67" s="19">
        <f>'3. データシート'!R67/'3. データシート'!R$7</f>
        <v>4.0912547528517113E-2</v>
      </c>
      <c r="S67" s="19">
        <f>'3. データシート'!S67/'3. データシート'!S$7</f>
        <v>4.0811114516293802E-2</v>
      </c>
      <c r="T67" s="19">
        <f>'3. データシート'!T67/'3. データシート'!T$7</f>
        <v>4.1877915230176435E-2</v>
      </c>
      <c r="U67" s="24">
        <f>'3. データシート'!U67/'3. データシート'!U$7</f>
        <v>4.191371907585361E-2</v>
      </c>
      <c r="V67" s="252">
        <f>'3. データシート'!V67/'3. データシート'!V$7</f>
        <v>6.1570164857257741E-2</v>
      </c>
      <c r="W67" s="253">
        <f>'3. データシート'!W67/'3. データシート'!W$7</f>
        <v>5.7946011771869289E-2</v>
      </c>
      <c r="X67" s="18">
        <f>'3. データシート'!X67/'3. データシート'!X$7</f>
        <v>4.3339643319717049E-2</v>
      </c>
      <c r="Y67" s="11">
        <f>'3. データシート'!Y67/'3. データシート'!Y$7</f>
        <v>4.2317708333333336E-2</v>
      </c>
      <c r="Z67" s="252">
        <f>'3. データシート'!Z67/'3. データシート'!Z$7</f>
        <v>6.7359080367046492E-2</v>
      </c>
      <c r="AA67" s="253">
        <f>'3. データシート'!AA67/'3. データシート'!AA$7</f>
        <v>6.4179784380219665E-2</v>
      </c>
      <c r="AB67" s="18">
        <f>'3. データシート'!AB67/'3. データシート'!AB$7</f>
        <v>4.3272817707038051E-2</v>
      </c>
      <c r="AC67" s="11">
        <f>'3. データシート'!AC67/'3. データシート'!AC$7</f>
        <v>4.3698480484655876E-2</v>
      </c>
      <c r="AD67" s="252">
        <f>'3. データシート'!AD67/'3. データシート'!AD$7</f>
        <v>3.9382125055519912E-2</v>
      </c>
      <c r="AE67" s="253">
        <f>'3. データシート'!AE67/'3. データシート'!AE$7</f>
        <v>3.9359312432854773E-2</v>
      </c>
      <c r="AF67" s="18">
        <f>'3. データシート'!AF67/'3. データシート'!AF$7</f>
        <v>4.0233837689133425E-2</v>
      </c>
      <c r="AG67" s="11">
        <f>'3. データシート'!AG67/'3. データシート'!AG$7</f>
        <v>3.9627607720803273E-2</v>
      </c>
      <c r="AH67" s="252">
        <f>'3. データシート'!AH67/'3. データシート'!AH$7</f>
        <v>3.9844557036745533E-2</v>
      </c>
      <c r="AI67" s="253">
        <f>'3. データシート'!AI67/'3. データシート'!AI$7</f>
        <v>3.9673913043478261E-2</v>
      </c>
      <c r="AJ67" s="18">
        <f>'3. データシート'!AJ67/'3. データシート'!AJ$7</f>
        <v>3.9697356784907142E-2</v>
      </c>
      <c r="AK67" s="11">
        <f>'3. データシート'!AK67/'3. データシート'!AK$7</f>
        <v>3.8760813880431108E-2</v>
      </c>
      <c r="AL67" s="252">
        <f>'3. データシート'!AL67/'3. データシート'!AL$7</f>
        <v>3.97990345778741E-2</v>
      </c>
      <c r="AM67" s="253">
        <f>'3. データシート'!AM67/'3. データシート'!AM$7</f>
        <v>3.9514122640128789E-2</v>
      </c>
      <c r="AN67" s="18">
        <f>'3. データシート'!AN67/'3. データシート'!AN$7</f>
        <v>3.8955375744948881E-2</v>
      </c>
      <c r="AO67" s="11">
        <f>'3. データシート'!AO67/'3. データシート'!AO$7</f>
        <v>3.8907324580387634E-2</v>
      </c>
      <c r="AP67" s="252">
        <f>'3. データシート'!AP67/'3. データシート'!AP$7</f>
        <v>3.8995180370965388E-2</v>
      </c>
      <c r="AQ67" s="253">
        <f>'3. データシート'!AQ67/'3. データシート'!AQ$7</f>
        <v>3.9748748650505449E-2</v>
      </c>
      <c r="AR67" s="18">
        <f>'3. データシート'!AR67/'3. データシート'!AR$7</f>
        <v>3.9068589243959471E-2</v>
      </c>
      <c r="AS67" s="11">
        <f>'3. データシート'!AS67/'3. データシート'!AS$7</f>
        <v>3.9426523297491037E-2</v>
      </c>
      <c r="AT67" s="252">
        <f>'3. データシート'!AT67/'3. データシート'!AT$7</f>
        <v>3.993531948255586E-2</v>
      </c>
      <c r="AU67" s="253">
        <f>'3. データシート'!AU67/'3. データシート'!AU$7</f>
        <v>4.0098643649815045E-2</v>
      </c>
      <c r="AV67" s="18">
        <f>'3. データシート'!AV67/'3. データシート'!AV$7</f>
        <v>3.9190774042220482E-2</v>
      </c>
      <c r="AW67" s="11">
        <f>'3. データシート'!AW67/'3. データシート'!AW$7</f>
        <v>4.0037289632500861E-2</v>
      </c>
      <c r="AX67" s="252">
        <f>'3. データシート'!AX67/'3. データシート'!AX$7</f>
        <v>3.9271794365780259E-2</v>
      </c>
      <c r="AY67" s="253">
        <f>'3. データシート'!AY67/'3. データシート'!AY$7</f>
        <v>4.0446235502260668E-2</v>
      </c>
      <c r="AZ67" s="18">
        <f>'3. データシート'!AZ67/'3. データシート'!AZ$7</f>
        <v>3.9654747225647352E-2</v>
      </c>
      <c r="BA67" s="11">
        <f>'3. データシート'!BA67/'3. データシート'!BA$7</f>
        <v>4.0662501239710401E-2</v>
      </c>
      <c r="BB67" s="252">
        <f>'3. データシート'!BB67/'3. データシート'!BB$7</f>
        <v>4.0235329311462335E-2</v>
      </c>
      <c r="BC67" s="253">
        <f>'3. データシート'!BC67/'3. データシート'!BC$7</f>
        <v>3.9700263014242468E-2</v>
      </c>
      <c r="BD67" s="18">
        <f>'3. データシート'!BD67/'3. データシート'!BD$7</f>
        <v>4.0131447918741285E-2</v>
      </c>
      <c r="BE67" s="11">
        <f>'3. データシート'!BE67/'3. データシート'!BE$7</f>
        <v>4.0758855787757522E-2</v>
      </c>
      <c r="BF67" s="252">
        <f>'3. データシート'!BF67/'3. データシート'!BF$7</f>
        <v>4.0276525398256685E-2</v>
      </c>
      <c r="BG67" s="253">
        <f>'3. データシート'!BG67/'3. データシート'!BG$7</f>
        <v>4.0468796954823201E-2</v>
      </c>
      <c r="BH67" s="18">
        <f>'3. データシート'!BH67/'3. データシート'!BH$7</f>
        <v>4.1133042037064936E-2</v>
      </c>
      <c r="BI67" s="11">
        <f>'3. データシート'!BI67/'3. データシート'!BI$7</f>
        <v>4.0387233398880652E-2</v>
      </c>
    </row>
    <row r="68" spans="1:61" ht="15" thickBot="1" x14ac:dyDescent="0.2">
      <c r="A68" s="13" t="s">
        <v>217</v>
      </c>
      <c r="B68" s="43">
        <f>(B11/2+SUM(B12:B66)+B67/2)*2</f>
        <v>20.546691528498716</v>
      </c>
      <c r="C68" s="44">
        <f t="shared" ref="C68:BI68" si="0">(C11/2+SUM(C12:C66)+C67/2)*2</f>
        <v>19.103299929142626</v>
      </c>
      <c r="D68" s="44">
        <f t="shared" si="0"/>
        <v>19.777800386611052</v>
      </c>
      <c r="E68" s="45">
        <f t="shared" si="0"/>
        <v>19.146914589293015</v>
      </c>
      <c r="F68" s="43">
        <f t="shared" si="0"/>
        <v>28.353274050121254</v>
      </c>
      <c r="G68" s="44">
        <f t="shared" si="0"/>
        <v>28.805167280617649</v>
      </c>
      <c r="H68" s="44">
        <f t="shared" si="0"/>
        <v>28.426747073430302</v>
      </c>
      <c r="I68" s="44">
        <f t="shared" si="0"/>
        <v>28.523344136115039</v>
      </c>
      <c r="J68" s="44">
        <f t="shared" si="0"/>
        <v>34.039025865980975</v>
      </c>
      <c r="K68" s="44">
        <f t="shared" si="0"/>
        <v>33.810854844458007</v>
      </c>
      <c r="L68" s="44">
        <f t="shared" si="0"/>
        <v>33.96613454378538</v>
      </c>
      <c r="M68" s="44">
        <f t="shared" si="0"/>
        <v>33.786453861306136</v>
      </c>
      <c r="N68" s="44">
        <f t="shared" si="0"/>
        <v>42.636309107267813</v>
      </c>
      <c r="O68" s="44">
        <f t="shared" si="0"/>
        <v>42.728072837632809</v>
      </c>
      <c r="P68" s="44">
        <f t="shared" si="0"/>
        <v>43.161685198408641</v>
      </c>
      <c r="Q68" s="44">
        <f t="shared" si="0"/>
        <v>42.03870935010908</v>
      </c>
      <c r="R68" s="44">
        <f t="shared" si="0"/>
        <v>57.105297845373919</v>
      </c>
      <c r="S68" s="44">
        <f t="shared" si="0"/>
        <v>55.849780365716619</v>
      </c>
      <c r="T68" s="44">
        <f t="shared" si="0"/>
        <v>57.952190225106484</v>
      </c>
      <c r="U68" s="45">
        <f t="shared" si="0"/>
        <v>57.107135555101195</v>
      </c>
      <c r="V68" s="43">
        <f t="shared" si="0"/>
        <v>40.159278246883794</v>
      </c>
      <c r="W68" s="44">
        <f t="shared" si="0"/>
        <v>39.132484270347049</v>
      </c>
      <c r="X68" s="44">
        <f t="shared" si="0"/>
        <v>32.60411477533129</v>
      </c>
      <c r="Y68" s="44">
        <f t="shared" si="0"/>
        <v>31.360927483974365</v>
      </c>
      <c r="Z68" s="44">
        <f t="shared" si="0"/>
        <v>40.939850761318944</v>
      </c>
      <c r="AA68" s="44">
        <f t="shared" si="0"/>
        <v>39.889153211519975</v>
      </c>
      <c r="AB68" s="44">
        <f t="shared" si="0"/>
        <v>33.45083312608805</v>
      </c>
      <c r="AC68" s="45">
        <f t="shared" si="0"/>
        <v>33.863193961664521</v>
      </c>
      <c r="AD68" s="43">
        <f t="shared" si="0"/>
        <v>20.441247594137096</v>
      </c>
      <c r="AE68" s="44">
        <f t="shared" si="0"/>
        <v>20.390321320441444</v>
      </c>
      <c r="AF68" s="44">
        <f t="shared" si="0"/>
        <v>20.564305364511679</v>
      </c>
      <c r="AG68" s="44">
        <f t="shared" si="0"/>
        <v>20.301813218951072</v>
      </c>
      <c r="AH68" s="44">
        <f t="shared" si="0"/>
        <v>20.397560135766639</v>
      </c>
      <c r="AI68" s="44">
        <f t="shared" si="0"/>
        <v>20.143132411067199</v>
      </c>
      <c r="AJ68" s="44">
        <f t="shared" si="0"/>
        <v>19.813255379777932</v>
      </c>
      <c r="AK68" s="45">
        <f t="shared" si="0"/>
        <v>20.24126431781934</v>
      </c>
      <c r="AL68" s="43">
        <f t="shared" si="0"/>
        <v>20.902127869175459</v>
      </c>
      <c r="AM68" s="44">
        <f t="shared" si="0"/>
        <v>20.507293038684804</v>
      </c>
      <c r="AN68" s="44">
        <f t="shared" si="0"/>
        <v>20.628179659867236</v>
      </c>
      <c r="AO68" s="44">
        <f t="shared" si="0"/>
        <v>20.097388544221619</v>
      </c>
      <c r="AP68" s="44">
        <f t="shared" si="0"/>
        <v>20.778102331921527</v>
      </c>
      <c r="AQ68" s="44">
        <f t="shared" si="0"/>
        <v>20.294876827951708</v>
      </c>
      <c r="AR68" s="44">
        <f t="shared" si="0"/>
        <v>20.448947778643802</v>
      </c>
      <c r="AS68" s="45">
        <f t="shared" si="0"/>
        <v>20.51114017243049</v>
      </c>
      <c r="AT68" s="43">
        <f t="shared" si="0"/>
        <v>20.222461779694243</v>
      </c>
      <c r="AU68" s="44">
        <f t="shared" si="0"/>
        <v>21.02214549938348</v>
      </c>
      <c r="AV68" s="44">
        <f t="shared" si="0"/>
        <v>20.845338154808445</v>
      </c>
      <c r="AW68" s="44">
        <f t="shared" si="0"/>
        <v>20.796231784505178</v>
      </c>
      <c r="AX68" s="44">
        <f t="shared" si="0"/>
        <v>20.862006019043871</v>
      </c>
      <c r="AY68" s="44">
        <f t="shared" si="0"/>
        <v>20.666601140161195</v>
      </c>
      <c r="AZ68" s="44">
        <f t="shared" si="0"/>
        <v>20.461109741060415</v>
      </c>
      <c r="BA68" s="45">
        <f t="shared" si="0"/>
        <v>20.972428840622822</v>
      </c>
      <c r="BB68" s="43">
        <f t="shared" si="0"/>
        <v>20.431769457047412</v>
      </c>
      <c r="BC68" s="44">
        <f t="shared" si="0"/>
        <v>20.318892362661909</v>
      </c>
      <c r="BD68" s="44">
        <f t="shared" si="0"/>
        <v>20.103963353913571</v>
      </c>
      <c r="BE68" s="44">
        <f t="shared" si="0"/>
        <v>21.003655945852483</v>
      </c>
      <c r="BF68" s="44">
        <f t="shared" si="0"/>
        <v>21.088417994188951</v>
      </c>
      <c r="BG68" s="44">
        <f t="shared" si="0"/>
        <v>20.273264549734542</v>
      </c>
      <c r="BH68" s="44">
        <f t="shared" si="0"/>
        <v>42.823665310632279</v>
      </c>
      <c r="BI68" s="45">
        <f t="shared" si="0"/>
        <v>32.036504815207003</v>
      </c>
    </row>
    <row r="69" spans="1:61" ht="15" thickBot="1" x14ac:dyDescent="0.2">
      <c r="A69" s="39" t="s">
        <v>214</v>
      </c>
      <c r="B69" s="508"/>
      <c r="C69" s="509"/>
      <c r="D69" s="509"/>
      <c r="E69" s="510"/>
      <c r="F69" s="40">
        <f>F68-AVERAGE($B$68:$E$68)</f>
        <v>8.7095974417348998</v>
      </c>
      <c r="G69" s="41">
        <f t="shared" ref="G69:U69" si="1">G68-AVERAGE($B$68:$E$68)</f>
        <v>9.1614906722312952</v>
      </c>
      <c r="H69" s="41">
        <f t="shared" si="1"/>
        <v>8.7830704650439486</v>
      </c>
      <c r="I69" s="41">
        <f t="shared" si="1"/>
        <v>8.8796675277286852</v>
      </c>
      <c r="J69" s="41">
        <f t="shared" si="1"/>
        <v>14.395349257594621</v>
      </c>
      <c r="K69" s="41">
        <f t="shared" si="1"/>
        <v>14.167178236071653</v>
      </c>
      <c r="L69" s="41">
        <f t="shared" si="1"/>
        <v>14.322457935399026</v>
      </c>
      <c r="M69" s="41">
        <f t="shared" si="1"/>
        <v>14.142777252919782</v>
      </c>
      <c r="N69" s="41">
        <f t="shared" si="1"/>
        <v>22.992632498881459</v>
      </c>
      <c r="O69" s="41">
        <f t="shared" si="1"/>
        <v>23.084396229246455</v>
      </c>
      <c r="P69" s="41">
        <f t="shared" si="1"/>
        <v>23.518008590022287</v>
      </c>
      <c r="Q69" s="41">
        <f t="shared" si="1"/>
        <v>22.395032741722726</v>
      </c>
      <c r="R69" s="41">
        <f t="shared" si="1"/>
        <v>37.461621236987568</v>
      </c>
      <c r="S69" s="41">
        <f t="shared" si="1"/>
        <v>36.206103757330268</v>
      </c>
      <c r="T69" s="41">
        <f t="shared" si="1"/>
        <v>38.308513616720134</v>
      </c>
      <c r="U69" s="42">
        <f t="shared" si="1"/>
        <v>37.463458946714837</v>
      </c>
      <c r="V69" s="40">
        <f t="shared" ref="V69:BI69" si="2">V68-AVERAGE($B$68:$E$68)</f>
        <v>20.51560163849744</v>
      </c>
      <c r="W69" s="41">
        <f t="shared" si="2"/>
        <v>19.488807661960696</v>
      </c>
      <c r="X69" s="41">
        <f t="shared" si="2"/>
        <v>12.960438166944936</v>
      </c>
      <c r="Y69" s="41">
        <f t="shared" si="2"/>
        <v>11.717250875588011</v>
      </c>
      <c r="Z69" s="41">
        <f t="shared" si="2"/>
        <v>21.29617415293259</v>
      </c>
      <c r="AA69" s="41">
        <f t="shared" si="2"/>
        <v>20.245476603133621</v>
      </c>
      <c r="AB69" s="41">
        <f t="shared" si="2"/>
        <v>13.807156517701696</v>
      </c>
      <c r="AC69" s="42">
        <f t="shared" si="2"/>
        <v>14.219517353278167</v>
      </c>
      <c r="AD69" s="40">
        <f t="shared" si="2"/>
        <v>0.79757098575074181</v>
      </c>
      <c r="AE69" s="41">
        <f t="shared" si="2"/>
        <v>0.74664471205509031</v>
      </c>
      <c r="AF69" s="41">
        <f t="shared" si="2"/>
        <v>0.9206287561253248</v>
      </c>
      <c r="AG69" s="41">
        <f t="shared" si="2"/>
        <v>0.65813661056471773</v>
      </c>
      <c r="AH69" s="41">
        <f t="shared" si="2"/>
        <v>0.7538835273802853</v>
      </c>
      <c r="AI69" s="41">
        <f t="shared" si="2"/>
        <v>0.49945580268084555</v>
      </c>
      <c r="AJ69" s="41">
        <f t="shared" si="2"/>
        <v>0.16957877139157773</v>
      </c>
      <c r="AK69" s="42">
        <f t="shared" si="2"/>
        <v>0.597587709432986</v>
      </c>
      <c r="AL69" s="40">
        <f t="shared" si="2"/>
        <v>1.258451260789105</v>
      </c>
      <c r="AM69" s="41">
        <f t="shared" si="2"/>
        <v>0.8636164302984497</v>
      </c>
      <c r="AN69" s="41">
        <f t="shared" si="2"/>
        <v>0.98450305148088191</v>
      </c>
      <c r="AO69" s="41">
        <f t="shared" si="2"/>
        <v>0.45371193583526548</v>
      </c>
      <c r="AP69" s="41">
        <f t="shared" si="2"/>
        <v>1.1344257235351733</v>
      </c>
      <c r="AQ69" s="41">
        <f t="shared" si="2"/>
        <v>0.65120021956535368</v>
      </c>
      <c r="AR69" s="41">
        <f t="shared" si="2"/>
        <v>0.80527117025744843</v>
      </c>
      <c r="AS69" s="42">
        <f t="shared" si="2"/>
        <v>0.8674635640441366</v>
      </c>
      <c r="AT69" s="40">
        <f t="shared" si="2"/>
        <v>0.57878517130788865</v>
      </c>
      <c r="AU69" s="41">
        <f t="shared" si="2"/>
        <v>1.3784688909971266</v>
      </c>
      <c r="AV69" s="41">
        <f t="shared" si="2"/>
        <v>1.2016615464220912</v>
      </c>
      <c r="AW69" s="41">
        <f t="shared" si="2"/>
        <v>1.152555176118824</v>
      </c>
      <c r="AX69" s="41">
        <f t="shared" si="2"/>
        <v>1.2183294106575175</v>
      </c>
      <c r="AY69" s="41">
        <f t="shared" si="2"/>
        <v>1.0229245317748408</v>
      </c>
      <c r="AZ69" s="41">
        <f t="shared" si="2"/>
        <v>0.81743313267406137</v>
      </c>
      <c r="BA69" s="42">
        <f t="shared" si="2"/>
        <v>1.328752232236468</v>
      </c>
      <c r="BB69" s="40">
        <f t="shared" si="2"/>
        <v>0.78809284866105855</v>
      </c>
      <c r="BC69" s="41">
        <f t="shared" si="2"/>
        <v>0.67521575427555547</v>
      </c>
      <c r="BD69" s="41">
        <f t="shared" si="2"/>
        <v>0.46028674552721682</v>
      </c>
      <c r="BE69" s="41">
        <f t="shared" si="2"/>
        <v>1.3599793374661289</v>
      </c>
      <c r="BF69" s="41">
        <f t="shared" si="2"/>
        <v>1.4447413858025975</v>
      </c>
      <c r="BG69" s="41">
        <f t="shared" si="2"/>
        <v>0.62958794134818774</v>
      </c>
      <c r="BH69" s="41">
        <f t="shared" si="2"/>
        <v>23.179988702245925</v>
      </c>
      <c r="BI69" s="42">
        <f t="shared" si="2"/>
        <v>12.392828206820649</v>
      </c>
    </row>
    <row r="71" spans="1:61" x14ac:dyDescent="0.15">
      <c r="A71" s="1" t="s">
        <v>259</v>
      </c>
      <c r="B71" s="12">
        <f>AVERAGE(B68:E68)</f>
        <v>19.643676608386354</v>
      </c>
    </row>
    <row r="78" spans="1:61" x14ac:dyDescent="0.15">
      <c r="AN78" s="12"/>
    </row>
    <row r="79" spans="1:61" x14ac:dyDescent="0.15">
      <c r="AN79" s="12"/>
    </row>
  </sheetData>
  <sheetProtection password="BD4D" sheet="1" objects="1" scenarios="1"/>
  <mergeCells count="37">
    <mergeCell ref="A4:A6"/>
    <mergeCell ref="B4:E5"/>
    <mergeCell ref="F4:U4"/>
    <mergeCell ref="F5:I5"/>
    <mergeCell ref="J5:M5"/>
    <mergeCell ref="N5:Q5"/>
    <mergeCell ref="R5:U5"/>
    <mergeCell ref="B69:E69"/>
    <mergeCell ref="V5:W5"/>
    <mergeCell ref="X5:Y5"/>
    <mergeCell ref="AJ5:AK5"/>
    <mergeCell ref="Z5:AA5"/>
    <mergeCell ref="AD5:AE5"/>
    <mergeCell ref="AB5:AC5"/>
    <mergeCell ref="AF5:AG5"/>
    <mergeCell ref="AH5:AI5"/>
    <mergeCell ref="AT4:AW4"/>
    <mergeCell ref="BF4:BG4"/>
    <mergeCell ref="BH4:BI4"/>
    <mergeCell ref="AL5:AM5"/>
    <mergeCell ref="AN5:AO5"/>
    <mergeCell ref="AT5:AU5"/>
    <mergeCell ref="AP5:AQ5"/>
    <mergeCell ref="AR5:AS5"/>
    <mergeCell ref="AP4:AS4"/>
    <mergeCell ref="AV5:AW5"/>
    <mergeCell ref="AX4:BA4"/>
    <mergeCell ref="BB5:BC5"/>
    <mergeCell ref="BD5:BE5"/>
    <mergeCell ref="AZ5:BA5"/>
    <mergeCell ref="BB4:BE4"/>
    <mergeCell ref="AX5:AY5"/>
    <mergeCell ref="V4:Y4"/>
    <mergeCell ref="Z4:AC4"/>
    <mergeCell ref="AD4:AG4"/>
    <mergeCell ref="AH4:AK4"/>
    <mergeCell ref="AL4:AO4"/>
  </mergeCells>
  <phoneticPr fontId="4"/>
  <pageMargins left="0.7" right="0.7" top="0.75" bottom="0.75" header="0.51200000000000001" footer="0.51200000000000001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Q85"/>
  <sheetViews>
    <sheetView workbookViewId="0">
      <selection activeCell="W68" sqref="W68"/>
    </sheetView>
  </sheetViews>
  <sheetFormatPr baseColWidth="12" defaultColWidth="9" defaultRowHeight="14" x14ac:dyDescent="0.15"/>
  <cols>
    <col min="1" max="1" width="10.6640625" style="1" customWidth="1"/>
    <col min="2" max="2" width="10.83203125" style="1" bestFit="1" customWidth="1"/>
    <col min="3" max="4" width="9.5" style="1" customWidth="1"/>
    <col min="5" max="6" width="9.83203125" style="1" bestFit="1" customWidth="1"/>
    <col min="7" max="7" width="9.5" style="1" customWidth="1"/>
    <col min="8" max="8" width="11.1640625" style="1" bestFit="1" customWidth="1"/>
    <col min="9" max="9" width="9.33203125" style="1" bestFit="1" customWidth="1"/>
    <col min="10" max="10" width="9.33203125" style="1" customWidth="1"/>
    <col min="11" max="12" width="9" style="1"/>
    <col min="13" max="13" width="10.83203125" style="1" customWidth="1"/>
    <col min="14" max="14" width="10.33203125" style="1" customWidth="1"/>
    <col min="15" max="15" width="10.33203125" style="1" bestFit="1" customWidth="1"/>
    <col min="16" max="16" width="10.33203125" style="1" customWidth="1"/>
    <col min="17" max="18" width="9.1640625" style="1" bestFit="1" customWidth="1"/>
    <col min="19" max="16384" width="9" style="1"/>
  </cols>
  <sheetData>
    <row r="1" spans="1:13" ht="18" x14ac:dyDescent="0.15">
      <c r="A1" s="2" t="s">
        <v>222</v>
      </c>
    </row>
    <row r="3" spans="1:13" ht="15" thickBot="1" x14ac:dyDescent="0.2">
      <c r="A3" s="66" t="s">
        <v>227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5" thickBot="1" x14ac:dyDescent="0.2">
      <c r="A4" s="73" t="s">
        <v>63</v>
      </c>
      <c r="B4" s="469" t="s">
        <v>64</v>
      </c>
      <c r="C4" s="469"/>
      <c r="D4" s="469"/>
      <c r="E4" s="469"/>
      <c r="F4" s="70" t="s">
        <v>228</v>
      </c>
      <c r="G4" s="71" t="s">
        <v>229</v>
      </c>
      <c r="H4" s="72" t="s">
        <v>230</v>
      </c>
      <c r="I4" s="94"/>
      <c r="J4" s="94"/>
      <c r="K4" s="5"/>
      <c r="L4" s="5"/>
    </row>
    <row r="5" spans="1:13" x14ac:dyDescent="0.15">
      <c r="A5" s="62">
        <f>ROUND('1. 実験内容を入力するシート'!D32,2)</f>
        <v>19.98</v>
      </c>
      <c r="B5" s="55">
        <f>'データ処理シート No. 2'!F69</f>
        <v>8.7095974417348998</v>
      </c>
      <c r="C5" s="55">
        <f>'データ処理シート No. 2'!G69</f>
        <v>9.1614906722312952</v>
      </c>
      <c r="D5" s="55">
        <f>'データ処理シート No. 2'!H69</f>
        <v>8.7830704650439486</v>
      </c>
      <c r="E5" s="55">
        <f>'データ処理シート No. 2'!I69</f>
        <v>8.8796675277286852</v>
      </c>
      <c r="F5" s="64">
        <f>AVERAGE(B5:E5)</f>
        <v>8.8834565266847072</v>
      </c>
      <c r="G5" s="56">
        <f>STDEV(B5:E5)</f>
        <v>0.19800815252091394</v>
      </c>
      <c r="H5" s="57">
        <f>G5/F5</f>
        <v>2.228953920426403E-2</v>
      </c>
      <c r="I5" s="93"/>
      <c r="J5" s="93"/>
      <c r="K5" s="5"/>
      <c r="L5" s="5"/>
    </row>
    <row r="6" spans="1:13" x14ac:dyDescent="0.15">
      <c r="A6" s="62">
        <f>ROUND('1. 実験内容を入力するシート'!C32,2)</f>
        <v>39.950000000000003</v>
      </c>
      <c r="B6" s="55">
        <f>'データ処理シート No. 2'!J69</f>
        <v>14.395349257594621</v>
      </c>
      <c r="C6" s="55">
        <f>'データ処理シート No. 2'!K69</f>
        <v>14.167178236071653</v>
      </c>
      <c r="D6" s="55">
        <f>'データ処理シート No. 2'!L69</f>
        <v>14.322457935399026</v>
      </c>
      <c r="E6" s="55">
        <f>'データ処理シート No. 2'!M69</f>
        <v>14.142777252919782</v>
      </c>
      <c r="F6" s="64">
        <f>AVERAGE(B6:E6)</f>
        <v>14.25694067049627</v>
      </c>
      <c r="G6" s="56">
        <f>STDEV(B6:E6)</f>
        <v>0.12184693886112057</v>
      </c>
      <c r="H6" s="57">
        <f>G6/F6</f>
        <v>8.5464996788037553E-3</v>
      </c>
      <c r="I6" s="93"/>
      <c r="J6" s="93"/>
      <c r="K6" s="5"/>
      <c r="L6" s="5"/>
    </row>
    <row r="7" spans="1:13" x14ac:dyDescent="0.15">
      <c r="A7" s="62">
        <f>ROUND('1. 実験内容を入力するシート'!B32,2)</f>
        <v>79.91</v>
      </c>
      <c r="B7" s="55">
        <f>'データ処理シート No. 2'!N69</f>
        <v>22.992632498881459</v>
      </c>
      <c r="C7" s="55">
        <f>'データ処理シート No. 2'!O69</f>
        <v>23.084396229246455</v>
      </c>
      <c r="D7" s="55">
        <f>'データ処理シート No. 2'!P69</f>
        <v>23.518008590022287</v>
      </c>
      <c r="E7" s="55">
        <f>'データ処理シート No. 2'!Q69</f>
        <v>22.395032741722726</v>
      </c>
      <c r="F7" s="64">
        <f>AVERAGE(B7:E7)</f>
        <v>22.997517514968234</v>
      </c>
      <c r="G7" s="56">
        <f>STDEV(B7:E7)</f>
        <v>0.46241058075423958</v>
      </c>
      <c r="H7" s="57">
        <f>G7/F7</f>
        <v>2.0106978088103362E-2</v>
      </c>
      <c r="I7" s="93"/>
      <c r="J7" s="93"/>
      <c r="K7" s="5"/>
      <c r="L7" s="5"/>
    </row>
    <row r="8" spans="1:13" ht="15" thickBot="1" x14ac:dyDescent="0.2">
      <c r="A8" s="63">
        <f>ROUND('1. 実験内容を入力するシート'!A32,2)</f>
        <v>159.81</v>
      </c>
      <c r="B8" s="59">
        <f>'データ処理シート No. 2'!R69</f>
        <v>37.461621236987568</v>
      </c>
      <c r="C8" s="59">
        <f>'データ処理シート No. 2'!S69</f>
        <v>36.206103757330268</v>
      </c>
      <c r="D8" s="59">
        <f>'データ処理シート No. 2'!T69</f>
        <v>38.308513616720134</v>
      </c>
      <c r="E8" s="59">
        <f>'データ処理シート No. 2'!U69</f>
        <v>37.463458946714837</v>
      </c>
      <c r="F8" s="65">
        <f>AVERAGE(B8:E8)</f>
        <v>37.359924389438206</v>
      </c>
      <c r="G8" s="60">
        <f>STDEV(B8:E8)</f>
        <v>0.86644584876864106</v>
      </c>
      <c r="H8" s="61">
        <f>G8/F8</f>
        <v>2.319185231042889E-2</v>
      </c>
      <c r="I8" s="93"/>
      <c r="J8" s="93"/>
      <c r="K8" s="5"/>
      <c r="L8" s="5"/>
      <c r="M8" s="1">
        <f>POWER(20/3416.8,1/-0.9411)</f>
        <v>235.67806367395099</v>
      </c>
    </row>
    <row r="9" spans="1:1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3" x14ac:dyDescent="0.15">
      <c r="A10" s="169" t="s">
        <v>49</v>
      </c>
      <c r="B10" s="169" t="s">
        <v>50</v>
      </c>
      <c r="C10" s="169"/>
      <c r="D10" s="5"/>
      <c r="E10" s="5"/>
      <c r="F10" s="5"/>
      <c r="G10" s="5"/>
      <c r="H10" s="5"/>
      <c r="I10" s="5"/>
      <c r="J10" s="5"/>
      <c r="K10" s="5"/>
      <c r="L10" s="5"/>
    </row>
    <row r="11" spans="1:13" x14ac:dyDescent="0.15">
      <c r="A11" s="170">
        <f>LOG(A5)</f>
        <v>1.3005954838899636</v>
      </c>
      <c r="B11" s="126">
        <f>LOG(F5)</f>
        <v>0.94858198136207272</v>
      </c>
      <c r="C11" s="170"/>
      <c r="D11" s="5"/>
      <c r="E11" s="5"/>
      <c r="F11" s="5"/>
      <c r="G11" s="5"/>
      <c r="H11" s="5"/>
      <c r="I11" s="5"/>
      <c r="J11" s="5"/>
      <c r="K11" s="5"/>
    </row>
    <row r="12" spans="1:13" x14ac:dyDescent="0.15">
      <c r="A12" s="170">
        <f>LOG(A6)</f>
        <v>1.6015167836500102</v>
      </c>
      <c r="B12" s="126">
        <f>LOG(F6)</f>
        <v>1.1540263423134658</v>
      </c>
      <c r="C12" s="170"/>
      <c r="D12" s="5"/>
      <c r="E12" s="5"/>
      <c r="F12" s="5"/>
      <c r="G12" s="5"/>
      <c r="H12" s="5"/>
      <c r="I12" s="5"/>
      <c r="J12" s="5"/>
      <c r="K12" s="5"/>
    </row>
    <row r="13" spans="1:13" x14ac:dyDescent="0.15">
      <c r="A13" s="170">
        <f>LOG(A7)</f>
        <v>1.9026011306665314</v>
      </c>
      <c r="B13" s="126">
        <f>LOG(F7)</f>
        <v>1.3616809582898373</v>
      </c>
      <c r="C13" s="170"/>
      <c r="D13" s="5"/>
      <c r="E13" s="5"/>
      <c r="F13" s="5"/>
      <c r="G13" s="5"/>
      <c r="H13" s="5"/>
      <c r="I13" s="5"/>
      <c r="J13" s="5"/>
      <c r="K13" s="5"/>
    </row>
    <row r="14" spans="1:13" x14ac:dyDescent="0.15">
      <c r="A14" s="170">
        <f>LOG(A8)</f>
        <v>2.2036039515044923</v>
      </c>
      <c r="B14" s="126">
        <f>LOG(F8)</f>
        <v>1.5724059886157915</v>
      </c>
      <c r="C14" s="170"/>
      <c r="D14" s="5"/>
      <c r="E14" s="5"/>
      <c r="F14" s="5"/>
      <c r="G14" s="5"/>
      <c r="H14" s="5"/>
      <c r="I14" s="5"/>
      <c r="J14" s="5"/>
      <c r="K14" s="5"/>
    </row>
    <row r="15" spans="1:13" x14ac:dyDescent="0.15">
      <c r="D15" s="5"/>
      <c r="E15" s="5"/>
      <c r="F15" s="5"/>
      <c r="G15" s="5"/>
      <c r="H15" s="5"/>
      <c r="I15" s="5"/>
      <c r="J15" s="5"/>
      <c r="K15" s="5"/>
      <c r="L15" s="5"/>
    </row>
    <row r="16" spans="1:13" x14ac:dyDescent="0.15">
      <c r="A16" s="5" t="s">
        <v>51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7" x14ac:dyDescent="0.15">
      <c r="A17" s="66" t="s">
        <v>52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7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N18" s="168"/>
    </row>
    <row r="19" spans="1:17" x14ac:dyDescent="0.15">
      <c r="A19" s="69" t="s">
        <v>45</v>
      </c>
      <c r="B19" s="74">
        <f>INDEX(LINEST(B11:B14,A11:A14),1,1)</f>
        <v>0.69071476934084342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7" x14ac:dyDescent="0.15">
      <c r="A20" s="69" t="s">
        <v>53</v>
      </c>
      <c r="B20" s="74">
        <f>10^(INDEX(LINEST(B11:B14,A11:A14),1,2))</f>
        <v>1.119403710740102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7" ht="15" x14ac:dyDescent="0.15">
      <c r="A21" s="69" t="s">
        <v>158</v>
      </c>
      <c r="B21" s="171">
        <f>INDEX(LINEST(B11:B14,A11:A14,TRUE,TRUE),3,1)</f>
        <v>0.99996818604442783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7" x14ac:dyDescent="0.15">
      <c r="A22" s="69"/>
      <c r="B22" s="294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7" x14ac:dyDescent="0.15">
      <c r="C23" s="75"/>
    </row>
    <row r="25" spans="1:17" ht="15" thickBot="1" x14ac:dyDescent="0.2">
      <c r="A25" s="48" t="s">
        <v>60</v>
      </c>
    </row>
    <row r="26" spans="1:17" ht="40.25" customHeight="1" thickBot="1" x14ac:dyDescent="0.2">
      <c r="A26" s="533" t="s">
        <v>236</v>
      </c>
      <c r="B26" s="534"/>
      <c r="C26" s="534"/>
      <c r="D26" s="535"/>
      <c r="E26" s="118" t="s">
        <v>243</v>
      </c>
      <c r="F26" s="123" t="s">
        <v>54</v>
      </c>
      <c r="G26" s="122" t="s">
        <v>55</v>
      </c>
      <c r="H26" s="85" t="s">
        <v>66</v>
      </c>
      <c r="I26" s="409" t="s">
        <v>92</v>
      </c>
      <c r="J26" s="410" t="s">
        <v>294</v>
      </c>
      <c r="K26" s="536" t="s">
        <v>65</v>
      </c>
      <c r="L26" s="537"/>
      <c r="M26" s="77" t="s">
        <v>38</v>
      </c>
      <c r="N26" s="295" t="s">
        <v>56</v>
      </c>
      <c r="O26" s="296" t="s">
        <v>57</v>
      </c>
      <c r="P26" s="297" t="s">
        <v>61</v>
      </c>
      <c r="Q26" s="298" t="s">
        <v>62</v>
      </c>
    </row>
    <row r="27" spans="1:17" ht="14.25" customHeight="1" x14ac:dyDescent="0.15">
      <c r="A27" s="233" t="str">
        <f>'1. 実験内容を入力するシート'!A16</f>
        <v>キュウリ</v>
      </c>
      <c r="B27" s="234"/>
      <c r="C27" s="234"/>
      <c r="D27" s="235"/>
      <c r="E27" s="530">
        <f>'1. 実験内容を入力するシート'!C16</f>
        <v>60</v>
      </c>
      <c r="F27" s="121">
        <f>'データ処理シート No. 2'!V69</f>
        <v>20.51560163849744</v>
      </c>
      <c r="G27" s="258">
        <f>POWER(F27/$B$20,1/$B$19)</f>
        <v>67.403396603218852</v>
      </c>
      <c r="H27" s="87">
        <f>G27*E27</f>
        <v>4044.203796193131</v>
      </c>
      <c r="I27" s="538">
        <f>ABS((H27-AVERAGE(H27:H28)))/AVERAGE(H27:H28)</f>
        <v>3.7151143041428386E-2</v>
      </c>
      <c r="J27" s="403" t="str">
        <f>IF('3. データシート'!V69=1,"NG","OK")</f>
        <v>OK</v>
      </c>
      <c r="K27" s="259" t="str">
        <f t="shared" ref="K27:K35" si="0">IF(F27&gt;$F$8,"High",IF(F27&lt;$F$5,"Low","OK"))</f>
        <v>OK</v>
      </c>
      <c r="L27" s="526" t="str">
        <f>IF(AVERAGE(F27:F28)&gt;$F$8,"High",IF(AVERAGE(F27:F28)&lt;$F$5,"Low","OK"))</f>
        <v>OK</v>
      </c>
      <c r="M27" s="91">
        <f>IF(AND(J27="OK",L27="OK"),H27,"")</f>
        <v>4044.203796193131</v>
      </c>
      <c r="N27" s="520">
        <f>LOG(E27)</f>
        <v>1.7781512503836436</v>
      </c>
      <c r="O27" s="522">
        <f>LOG(AVERAGE(F27:F28))</f>
        <v>1.3010778663970246</v>
      </c>
      <c r="P27" s="524">
        <f>10^FORECAST(LOG($B$20*(50^$B$19)),N27:N29,O27:O29)</f>
        <v>77.787544758335528</v>
      </c>
      <c r="Q27" s="517">
        <f>IF(L29="Low",AVERAGE(M27:M28),50*P27)</f>
        <v>3889.3772379167763</v>
      </c>
    </row>
    <row r="28" spans="1:17" ht="14.25" customHeight="1" x14ac:dyDescent="0.15">
      <c r="A28" s="236"/>
      <c r="B28" s="237"/>
      <c r="C28" s="237"/>
      <c r="D28" s="238"/>
      <c r="E28" s="531"/>
      <c r="F28" s="119">
        <f>'データ処理シート No. 2'!W69</f>
        <v>19.488807661960696</v>
      </c>
      <c r="G28" s="257">
        <f>POWER(F28/$B$20,1/$B$19)</f>
        <v>62.574566696439703</v>
      </c>
      <c r="H28" s="83">
        <f>G28*E27</f>
        <v>3754.4740017863824</v>
      </c>
      <c r="I28" s="539"/>
      <c r="J28" s="403" t="str">
        <f>IF('3. データシート'!W69=1,"NG","OK")</f>
        <v>OK</v>
      </c>
      <c r="K28" s="260" t="str">
        <f t="shared" si="0"/>
        <v>OK</v>
      </c>
      <c r="L28" s="527"/>
      <c r="M28" s="90">
        <f>IF(AND(J28="OK",L27="OK"),H28,"")</f>
        <v>3754.4740017863824</v>
      </c>
      <c r="N28" s="521"/>
      <c r="O28" s="523"/>
      <c r="P28" s="525"/>
      <c r="Q28" s="518"/>
    </row>
    <row r="29" spans="1:17" ht="14.25" customHeight="1" x14ac:dyDescent="0.15">
      <c r="A29" s="236"/>
      <c r="B29" s="237"/>
      <c r="C29" s="237"/>
      <c r="D29" s="238"/>
      <c r="E29" s="532">
        <f>'1. 実験内容を入力するシート'!D16</f>
        <v>120</v>
      </c>
      <c r="F29" s="80">
        <f>'データ処理シート No. 2'!X69</f>
        <v>12.960438166944936</v>
      </c>
      <c r="G29" s="81">
        <f>POWER(F29/$B$20,1/$B$19)</f>
        <v>34.665848689837873</v>
      </c>
      <c r="H29" s="80">
        <f>G29*E29</f>
        <v>4159.9018427805449</v>
      </c>
      <c r="I29" s="544">
        <f>ABS((H29-AVERAGE(H29:H30)))/AVERAGE(H29:H30)</f>
        <v>7.2866969780577842E-2</v>
      </c>
      <c r="J29" s="403" t="str">
        <f>IF('3. データシート'!X69=1,"NG","OK")</f>
        <v>OK</v>
      </c>
      <c r="K29" s="78" t="str">
        <f t="shared" si="0"/>
        <v>OK</v>
      </c>
      <c r="L29" s="528" t="str">
        <f>IF(AVERAGE(F29:F30)&gt;$F$8,"High",IF(AVERAGE(F29:F30)&lt;$F$5,"Low","OK"))</f>
        <v>OK</v>
      </c>
      <c r="M29" s="92">
        <f>IF(AND(J29="OK",L29="OK"),H29,"")</f>
        <v>4159.9018427805449</v>
      </c>
      <c r="N29" s="519">
        <f>LOG(E29)</f>
        <v>2.0791812460476247</v>
      </c>
      <c r="O29" s="516">
        <f>LOG(AVERAGE(F29:F30))</f>
        <v>1.0912744918257704</v>
      </c>
      <c r="P29" s="525"/>
      <c r="Q29" s="518"/>
    </row>
    <row r="30" spans="1:17" ht="14.25" customHeight="1" thickBot="1" x14ac:dyDescent="0.2">
      <c r="A30" s="236"/>
      <c r="B30" s="237"/>
      <c r="C30" s="237"/>
      <c r="D30" s="238"/>
      <c r="E30" s="531"/>
      <c r="F30" s="83">
        <f>'データ処理シート No. 2'!Y69</f>
        <v>11.717250875588011</v>
      </c>
      <c r="G30" s="257">
        <f>POWER(F30/$B$20,1/$B$19)</f>
        <v>29.956979053526645</v>
      </c>
      <c r="H30" s="83">
        <f>G30*E29</f>
        <v>3594.8374864231973</v>
      </c>
      <c r="I30" s="539"/>
      <c r="J30" s="402" t="str">
        <f>IF('3. データシート'!Y69=1,"NG","OK")</f>
        <v>OK</v>
      </c>
      <c r="K30" s="54" t="str">
        <f t="shared" si="0"/>
        <v>OK</v>
      </c>
      <c r="L30" s="529"/>
      <c r="M30" s="265">
        <f>IF(AND(J30="OK",L29="OK"),H30,"")</f>
        <v>3594.8374864231973</v>
      </c>
      <c r="N30" s="519"/>
      <c r="O30" s="516"/>
      <c r="P30" s="525"/>
      <c r="Q30" s="518"/>
    </row>
    <row r="31" spans="1:17" ht="18" customHeight="1" thickBot="1" x14ac:dyDescent="0.2">
      <c r="A31" s="239"/>
      <c r="B31" s="240"/>
      <c r="C31" s="240"/>
      <c r="D31" s="241"/>
      <c r="E31" s="262"/>
      <c r="F31" s="263"/>
      <c r="G31" s="263"/>
      <c r="H31" s="263"/>
      <c r="I31" s="264"/>
      <c r="J31" s="264"/>
      <c r="K31" s="79"/>
      <c r="L31" s="255" t="s">
        <v>67</v>
      </c>
      <c r="M31" s="256">
        <f>AVERAGE(M27:M30)</f>
        <v>3888.3542817958137</v>
      </c>
      <c r="N31" s="299"/>
      <c r="O31" s="300"/>
      <c r="P31" s="301"/>
      <c r="Q31" s="302"/>
    </row>
    <row r="32" spans="1:17" ht="14.25" customHeight="1" x14ac:dyDescent="0.15">
      <c r="A32" s="236" t="str">
        <f>'1. 実験内容を入力するシート'!A17</f>
        <v>レタス</v>
      </c>
      <c r="B32" s="237"/>
      <c r="C32" s="237"/>
      <c r="D32" s="238"/>
      <c r="E32" s="530">
        <f>'1. 実験内容を入力するシート'!C17</f>
        <v>44</v>
      </c>
      <c r="F32" s="121">
        <f>'データ処理シート No. 2'!Z69</f>
        <v>21.29617415293259</v>
      </c>
      <c r="G32" s="81">
        <f>POWER(F32/$B$20,1/$B$19)</f>
        <v>71.147695890060561</v>
      </c>
      <c r="H32" s="80">
        <f>G32*E32</f>
        <v>3130.4986191626649</v>
      </c>
      <c r="I32" s="540">
        <f>ABS((H32-AVERAGE(H32:H33)))/AVERAGE(H32:H33)</f>
        <v>3.6609494007322899E-2</v>
      </c>
      <c r="J32" s="403" t="str">
        <f>IF('3. データシート'!Z69=1,"NG","OK")</f>
        <v>OK</v>
      </c>
      <c r="K32" s="78" t="str">
        <f t="shared" si="0"/>
        <v>OK</v>
      </c>
      <c r="L32" s="526" t="str">
        <f>IF(AVERAGE(F32:F33)&gt;$F$8,"High",IF(AVERAGE(F32:F33)&lt;$F$5,"Low","OK"))</f>
        <v>OK</v>
      </c>
      <c r="M32" s="91">
        <f>IF(AND(J32="OK",L32="OK"),H32,"")</f>
        <v>3130.4986191626649</v>
      </c>
      <c r="N32" s="520">
        <f>LOG(E32)</f>
        <v>1.6434526764861874</v>
      </c>
      <c r="O32" s="522">
        <f>LOG(AVERAGE(F32:F33))</f>
        <v>1.3174537545997642</v>
      </c>
      <c r="P32" s="524">
        <f>10^FORECAST(LOG($B$20*(50^$B$19)),N32:N34,O32:O34)</f>
        <v>64.671496642956271</v>
      </c>
      <c r="Q32" s="517">
        <f>IF(L34="Low",AVERAGE(M32:M33),50*P32)</f>
        <v>3233.5748321478136</v>
      </c>
    </row>
    <row r="33" spans="1:17" ht="14.25" customHeight="1" x14ac:dyDescent="0.15">
      <c r="A33" s="236"/>
      <c r="B33" s="237"/>
      <c r="C33" s="237"/>
      <c r="D33" s="238"/>
      <c r="E33" s="531"/>
      <c r="F33" s="119">
        <f>'データ処理シート No. 2'!AA69</f>
        <v>20.245476603133621</v>
      </c>
      <c r="G33" s="83">
        <f>POWER(F33/$B$20,1/$B$19)</f>
        <v>66.122310416784927</v>
      </c>
      <c r="H33" s="83">
        <f>G33*E32</f>
        <v>2909.3816583385369</v>
      </c>
      <c r="I33" s="541"/>
      <c r="J33" s="403" t="str">
        <f>IF('3. データシート'!AA69=1,"NG","OK")</f>
        <v>OK</v>
      </c>
      <c r="K33" s="54" t="str">
        <f t="shared" si="0"/>
        <v>OK</v>
      </c>
      <c r="L33" s="527"/>
      <c r="M33" s="90">
        <f>IF(AND(J33="OK",L32="OK"),H33,"")</f>
        <v>2909.3816583385369</v>
      </c>
      <c r="N33" s="521"/>
      <c r="O33" s="523"/>
      <c r="P33" s="525"/>
      <c r="Q33" s="518"/>
    </row>
    <row r="34" spans="1:17" ht="14.25" customHeight="1" x14ac:dyDescent="0.15">
      <c r="A34" s="236"/>
      <c r="B34" s="237"/>
      <c r="C34" s="237"/>
      <c r="D34" s="238"/>
      <c r="E34" s="532">
        <f>'1. 実験内容を入力するシート'!D17</f>
        <v>88</v>
      </c>
      <c r="F34" s="120">
        <f>'データ処理シート No. 2'!AB69</f>
        <v>13.807156517701696</v>
      </c>
      <c r="G34" s="261">
        <f>POWER(F34/$B$20,1/$B$19)</f>
        <v>37.992101605928205</v>
      </c>
      <c r="H34" s="82">
        <f>G34*E34</f>
        <v>3343.3049413216822</v>
      </c>
      <c r="I34" s="542">
        <f>ABS((H34-AVERAGE(H34:H35)))/AVERAGE(H34:H35)</f>
        <v>2.1299664392187473E-2</v>
      </c>
      <c r="J34" s="403" t="str">
        <f>IF('3. データシート'!AB69=1,"NG","OK")</f>
        <v>OK</v>
      </c>
      <c r="K34" s="266" t="str">
        <f t="shared" si="0"/>
        <v>OK</v>
      </c>
      <c r="L34" s="528" t="str">
        <f>IF(AVERAGE(F34:F35)&gt;$F$8,"High",IF(AVERAGE(F34:F35)&lt;$F$5,"Low","OK"))</f>
        <v>OK</v>
      </c>
      <c r="M34" s="124">
        <f>IF(AND(J34="OK",L34="OK"),H34,"")</f>
        <v>3343.3049413216822</v>
      </c>
      <c r="N34" s="519">
        <f>LOG(E34)</f>
        <v>1.9444826721501687</v>
      </c>
      <c r="O34" s="516">
        <f>LOG(AVERAGE(F34:F35))</f>
        <v>1.1465415642728314</v>
      </c>
      <c r="P34" s="525"/>
      <c r="Q34" s="518"/>
    </row>
    <row r="35" spans="1:17" ht="14.25" customHeight="1" thickBot="1" x14ac:dyDescent="0.2">
      <c r="A35" s="236"/>
      <c r="B35" s="237"/>
      <c r="C35" s="237"/>
      <c r="D35" s="238"/>
      <c r="E35" s="531"/>
      <c r="F35" s="119">
        <f>'データ処理シート No. 2'!AC69</f>
        <v>14.219517353278167</v>
      </c>
      <c r="G35" s="257">
        <f>POWER(F35/$B$20,1/$B$19)</f>
        <v>39.645762045837216</v>
      </c>
      <c r="H35" s="83">
        <f>G35*E34</f>
        <v>3488.827060033675</v>
      </c>
      <c r="I35" s="541"/>
      <c r="J35" s="402" t="str">
        <f>IF('3. データシート'!AC69=1,"NG","OK")</f>
        <v>OK</v>
      </c>
      <c r="K35" s="260" t="str">
        <f t="shared" si="0"/>
        <v>OK</v>
      </c>
      <c r="L35" s="529"/>
      <c r="M35" s="125">
        <f>IF(AND(J35="OK",L34="OK"),H35,"")</f>
        <v>3488.827060033675</v>
      </c>
      <c r="N35" s="519"/>
      <c r="O35" s="516"/>
      <c r="P35" s="525"/>
      <c r="Q35" s="518"/>
    </row>
    <row r="36" spans="1:17" ht="15" thickBot="1" x14ac:dyDescent="0.2">
      <c r="A36" s="239"/>
      <c r="B36" s="240"/>
      <c r="C36" s="240"/>
      <c r="D36" s="241"/>
      <c r="E36" s="268"/>
      <c r="F36" s="267"/>
      <c r="G36" s="86"/>
      <c r="H36" s="86"/>
      <c r="I36" s="86"/>
      <c r="J36" s="86"/>
      <c r="K36" s="102"/>
      <c r="L36" s="255" t="s">
        <v>58</v>
      </c>
      <c r="M36" s="256">
        <f>AVERAGE(M32:M35)</f>
        <v>3218.0030697141397</v>
      </c>
      <c r="N36" s="299"/>
      <c r="O36" s="300"/>
      <c r="P36" s="301"/>
      <c r="Q36" s="302"/>
    </row>
    <row r="37" spans="1:17" ht="14.25" customHeight="1" x14ac:dyDescent="0.15">
      <c r="A37" s="233" t="str">
        <f>'1. 実験内容を入力するシート'!A18</f>
        <v>3</v>
      </c>
      <c r="B37" s="234"/>
      <c r="C37" s="234"/>
      <c r="D37" s="235"/>
      <c r="E37" s="530" t="e">
        <f>'1. 実験内容を入力するシート'!C18</f>
        <v>#DIV/0!</v>
      </c>
      <c r="F37" s="121">
        <f>'データ処理シート No. 2'!AD69</f>
        <v>0.79757098575074181</v>
      </c>
      <c r="G37" s="258">
        <f>POWER(F37/$B$20,1/$B$19)</f>
        <v>0.61215618903101576</v>
      </c>
      <c r="H37" s="87" t="e">
        <f>G37*E37</f>
        <v>#DIV/0!</v>
      </c>
      <c r="I37" s="543" t="e">
        <f>ABS((H37-AVERAGE(H37:H38)))/AVERAGE(H37:H38)</f>
        <v>#DIV/0!</v>
      </c>
      <c r="J37" s="403" t="str">
        <f>IF('3. データシート'!AD69=1,"NG","OK")</f>
        <v>OK</v>
      </c>
      <c r="K37" s="259" t="str">
        <f t="shared" ref="K37:K45" si="1">IF(F37&gt;$F$8,"High",IF(F37&lt;$F$5,"Low","OK"))</f>
        <v>Low</v>
      </c>
      <c r="L37" s="526" t="str">
        <f>IF(AVERAGE(F37:F38)&gt;$F$8,"High",IF(AVERAGE(F37:F38)&lt;$F$5,"Low","OK"))</f>
        <v>Low</v>
      </c>
      <c r="M37" s="91" t="str">
        <f>IF(AND(J37="OK",L37="OK"),H37,"")</f>
        <v/>
      </c>
      <c r="N37" s="520" t="e">
        <f>LOG(E37)</f>
        <v>#DIV/0!</v>
      </c>
      <c r="O37" s="522">
        <f>LOG(AVERAGE(F37:F38))</f>
        <v>-0.11232203267973268</v>
      </c>
      <c r="P37" s="524" t="e">
        <f>10^FORECAST(LOG($B$20*(50^$B$19)),N37:N39,O37:O39)</f>
        <v>#DIV/0!</v>
      </c>
      <c r="Q37" s="517" t="e">
        <f>IF(L39="Low",AVERAGE(M37:M38),50*P37)</f>
        <v>#DIV/0!</v>
      </c>
    </row>
    <row r="38" spans="1:17" ht="14.25" customHeight="1" x14ac:dyDescent="0.15">
      <c r="A38" s="236"/>
      <c r="B38" s="237"/>
      <c r="C38" s="237"/>
      <c r="D38" s="238"/>
      <c r="E38" s="531"/>
      <c r="F38" s="119">
        <f>'データ処理シート No. 2'!AE69</f>
        <v>0.74664471205509031</v>
      </c>
      <c r="G38" s="257">
        <f>POWER(F38/$B$20,1/$B$19)</f>
        <v>0.55638539747192461</v>
      </c>
      <c r="H38" s="83" t="e">
        <f>G38*E37</f>
        <v>#DIV/0!</v>
      </c>
      <c r="I38" s="541"/>
      <c r="J38" s="403" t="str">
        <f>IF('3. データシート'!AE69=1,"NG","OK")</f>
        <v>OK</v>
      </c>
      <c r="K38" s="260" t="str">
        <f t="shared" si="1"/>
        <v>Low</v>
      </c>
      <c r="L38" s="527"/>
      <c r="M38" s="90" t="str">
        <f>IF(AND(J38="OK",L37="OK"),H38,"")</f>
        <v/>
      </c>
      <c r="N38" s="521"/>
      <c r="O38" s="523"/>
      <c r="P38" s="525"/>
      <c r="Q38" s="518"/>
    </row>
    <row r="39" spans="1:17" ht="14.25" customHeight="1" x14ac:dyDescent="0.15">
      <c r="A39" s="236"/>
      <c r="B39" s="237"/>
      <c r="C39" s="237"/>
      <c r="D39" s="238"/>
      <c r="E39" s="532" t="e">
        <f>'1. 実験内容を入力するシート'!D18</f>
        <v>#DIV/0!</v>
      </c>
      <c r="F39" s="80">
        <f>'データ処理シート No. 2'!AF69</f>
        <v>0.9206287561253248</v>
      </c>
      <c r="G39" s="81">
        <f>POWER(F39/$B$20,1/$B$19)</f>
        <v>0.75349548840360125</v>
      </c>
      <c r="H39" s="80" t="e">
        <f>G39*E39</f>
        <v>#DIV/0!</v>
      </c>
      <c r="I39" s="540" t="e">
        <f>ABS((H39-AVERAGE(H39:H40)))/AVERAGE(H39:H40)</f>
        <v>#DIV/0!</v>
      </c>
      <c r="J39" s="403" t="str">
        <f>IF('3. データシート'!AF69=1,"NG","OK")</f>
        <v>OK</v>
      </c>
      <c r="K39" s="78" t="str">
        <f t="shared" si="1"/>
        <v>Low</v>
      </c>
      <c r="L39" s="528" t="str">
        <f>IF(AVERAGE(F39:F40)&gt;$F$8,"High",IF(AVERAGE(F39:F40)&lt;$F$5,"Low","OK"))</f>
        <v>Low</v>
      </c>
      <c r="M39" s="92" t="str">
        <f>IF(AND(J39="OK",L39="OK"),H39,"")</f>
        <v/>
      </c>
      <c r="N39" s="519" t="e">
        <f>LOG(E39)</f>
        <v>#DIV/0!</v>
      </c>
      <c r="O39" s="516">
        <f>LOG(AVERAGE(F39:F40))</f>
        <v>-0.10271240493593094</v>
      </c>
      <c r="P39" s="525"/>
      <c r="Q39" s="518"/>
    </row>
    <row r="40" spans="1:17" ht="14.25" customHeight="1" thickBot="1" x14ac:dyDescent="0.2">
      <c r="A40" s="236"/>
      <c r="B40" s="237"/>
      <c r="C40" s="237"/>
      <c r="D40" s="238"/>
      <c r="E40" s="531"/>
      <c r="F40" s="83">
        <f>'データ処理シート No. 2'!AG69</f>
        <v>0.65813661056471773</v>
      </c>
      <c r="G40" s="257">
        <f>POWER(F40/$B$20,1/$B$19)</f>
        <v>0.46349024390511756</v>
      </c>
      <c r="H40" s="83" t="e">
        <f>G40*E39</f>
        <v>#DIV/0!</v>
      </c>
      <c r="I40" s="541"/>
      <c r="J40" s="402" t="str">
        <f>IF('3. データシート'!AG69=1,"NG","OK")</f>
        <v>OK</v>
      </c>
      <c r="K40" s="54" t="str">
        <f t="shared" si="1"/>
        <v>Low</v>
      </c>
      <c r="L40" s="529"/>
      <c r="M40" s="265" t="str">
        <f>IF(AND(J40="OK",L39="OK"),H40,"")</f>
        <v/>
      </c>
      <c r="N40" s="519"/>
      <c r="O40" s="516"/>
      <c r="P40" s="525"/>
      <c r="Q40" s="518"/>
    </row>
    <row r="41" spans="1:17" ht="18" customHeight="1" thickBot="1" x14ac:dyDescent="0.2">
      <c r="A41" s="239"/>
      <c r="B41" s="240"/>
      <c r="C41" s="240"/>
      <c r="D41" s="241"/>
      <c r="E41" s="262"/>
      <c r="F41" s="263"/>
      <c r="G41" s="263"/>
      <c r="H41" s="263"/>
      <c r="I41" s="264"/>
      <c r="J41" s="264"/>
      <c r="K41" s="79"/>
      <c r="L41" s="255" t="s">
        <v>58</v>
      </c>
      <c r="M41" s="256" t="e">
        <f>AVERAGE(M37:M40)</f>
        <v>#DIV/0!</v>
      </c>
      <c r="N41" s="299"/>
      <c r="O41" s="300"/>
      <c r="P41" s="301"/>
      <c r="Q41" s="302"/>
    </row>
    <row r="42" spans="1:17" ht="14.25" customHeight="1" x14ac:dyDescent="0.15">
      <c r="A42" s="236" t="str">
        <f>'1. 実験内容を入力するシート'!A19</f>
        <v>4</v>
      </c>
      <c r="B42" s="237"/>
      <c r="C42" s="237"/>
      <c r="D42" s="238"/>
      <c r="E42" s="530" t="e">
        <f>'1. 実験内容を入力するシート'!C19</f>
        <v>#DIV/0!</v>
      </c>
      <c r="F42" s="121">
        <f>'データ処理シート No. 2'!AH69</f>
        <v>0.7538835273802853</v>
      </c>
      <c r="G42" s="81">
        <f>POWER(F42/$B$20,1/$B$19)</f>
        <v>0.56421194953984366</v>
      </c>
      <c r="H42" s="80" t="e">
        <f>G42*E42</f>
        <v>#DIV/0!</v>
      </c>
      <c r="I42" s="540" t="e">
        <f>ABS((H42-AVERAGE(H42:H43)))/AVERAGE(H42:H43)</f>
        <v>#DIV/0!</v>
      </c>
      <c r="J42" s="403" t="str">
        <f>IF('3. データシート'!AH69=1,"NG","OK")</f>
        <v>OK</v>
      </c>
      <c r="K42" s="78" t="str">
        <f t="shared" si="1"/>
        <v>Low</v>
      </c>
      <c r="L42" s="526" t="str">
        <f>IF(AVERAGE(F42:F43)&gt;$F$8,"High",IF(AVERAGE(F42:F43)&lt;$F$5,"Low","OK"))</f>
        <v>Low</v>
      </c>
      <c r="M42" s="91" t="str">
        <f>IF(AND(J42="OK",L42="OK"),H42,"")</f>
        <v/>
      </c>
      <c r="N42" s="520" t="e">
        <f>LOG(E42)</f>
        <v>#DIV/0!</v>
      </c>
      <c r="O42" s="522">
        <f>LOG(AVERAGE(F42:F43))</f>
        <v>-0.20296132752548135</v>
      </c>
      <c r="P42" s="524" t="e">
        <f>10^FORECAST(LOG($B$20*(50^$B$19)),N42:N44,O42:O44)</f>
        <v>#DIV/0!</v>
      </c>
      <c r="Q42" s="517" t="e">
        <f>IF(L44="Low",AVERAGE(M42:M43),50*P42)</f>
        <v>#DIV/0!</v>
      </c>
    </row>
    <row r="43" spans="1:17" ht="14.25" customHeight="1" x14ac:dyDescent="0.15">
      <c r="A43" s="236"/>
      <c r="B43" s="237"/>
      <c r="C43" s="237"/>
      <c r="D43" s="238"/>
      <c r="E43" s="531"/>
      <c r="F43" s="119">
        <f>'データ処理シート No. 2'!AI69</f>
        <v>0.49945580268084555</v>
      </c>
      <c r="G43" s="83">
        <f>POWER(F43/$B$20,1/$B$19)</f>
        <v>0.31086339755453063</v>
      </c>
      <c r="H43" s="83" t="e">
        <f>G43*E42</f>
        <v>#DIV/0!</v>
      </c>
      <c r="I43" s="541"/>
      <c r="J43" s="403" t="str">
        <f>IF('3. データシート'!AI69=1,"NG","OK")</f>
        <v>OK</v>
      </c>
      <c r="K43" s="54" t="str">
        <f t="shared" si="1"/>
        <v>Low</v>
      </c>
      <c r="L43" s="527"/>
      <c r="M43" s="90" t="str">
        <f>IF(AND(J43="OK",L42="OK"),H43,"")</f>
        <v/>
      </c>
      <c r="N43" s="521"/>
      <c r="O43" s="523"/>
      <c r="P43" s="525"/>
      <c r="Q43" s="518"/>
    </row>
    <row r="44" spans="1:17" ht="14.25" customHeight="1" x14ac:dyDescent="0.15">
      <c r="A44" s="236"/>
      <c r="B44" s="237"/>
      <c r="C44" s="237"/>
      <c r="D44" s="238"/>
      <c r="E44" s="532" t="e">
        <f>'1. 実験内容を入力するシート'!D19</f>
        <v>#DIV/0!</v>
      </c>
      <c r="F44" s="120">
        <f>'データ処理シート No. 2'!AJ69</f>
        <v>0.16957877139157773</v>
      </c>
      <c r="G44" s="261">
        <f>POWER(F44/$B$20,1/$B$19)</f>
        <v>6.5070031365585423E-2</v>
      </c>
      <c r="H44" s="82" t="e">
        <f>G44*E44</f>
        <v>#DIV/0!</v>
      </c>
      <c r="I44" s="542" t="e">
        <f>ABS((H44-AVERAGE(H44:H45)))/AVERAGE(H44:H45)</f>
        <v>#DIV/0!</v>
      </c>
      <c r="J44" s="403" t="str">
        <f>IF('3. データシート'!AJ69=1,"NG","OK")</f>
        <v>OK</v>
      </c>
      <c r="K44" s="266" t="str">
        <f t="shared" si="1"/>
        <v>Low</v>
      </c>
      <c r="L44" s="528" t="str">
        <f>IF(AVERAGE(F44:F45)&gt;$F$8,"High",IF(AVERAGE(F44:F45)&lt;$F$5,"Low","OK"))</f>
        <v>Low</v>
      </c>
      <c r="M44" s="124" t="str">
        <f>IF(AND(J44="OK",L44="OK"),H44,"")</f>
        <v/>
      </c>
      <c r="N44" s="519" t="e">
        <f>LOG(E44)</f>
        <v>#DIV/0!</v>
      </c>
      <c r="O44" s="516">
        <f>LOG(AVERAGE(F44:F45))</f>
        <v>-0.41614037635922468</v>
      </c>
      <c r="P44" s="525"/>
      <c r="Q44" s="518"/>
    </row>
    <row r="45" spans="1:17" ht="15" customHeight="1" thickBot="1" x14ac:dyDescent="0.2">
      <c r="A45" s="236"/>
      <c r="B45" s="237"/>
      <c r="C45" s="237"/>
      <c r="D45" s="238"/>
      <c r="E45" s="531"/>
      <c r="F45" s="119">
        <f>'データ処理シート No. 2'!AK69</f>
        <v>0.597587709432986</v>
      </c>
      <c r="G45" s="257">
        <f>POWER(F45/$B$20,1/$B$19)</f>
        <v>0.40304910421754508</v>
      </c>
      <c r="H45" s="83" t="e">
        <f>G45*E44</f>
        <v>#DIV/0!</v>
      </c>
      <c r="I45" s="541"/>
      <c r="J45" s="402" t="str">
        <f>IF('3. データシート'!AK69=1,"NG","OK")</f>
        <v>OK</v>
      </c>
      <c r="K45" s="260" t="str">
        <f t="shared" si="1"/>
        <v>Low</v>
      </c>
      <c r="L45" s="529"/>
      <c r="M45" s="125" t="str">
        <f>IF(AND(J45="OK",L44="OK"),H45,"")</f>
        <v/>
      </c>
      <c r="N45" s="519"/>
      <c r="O45" s="516"/>
      <c r="P45" s="525"/>
      <c r="Q45" s="518"/>
    </row>
    <row r="46" spans="1:17" ht="15" thickBot="1" x14ac:dyDescent="0.2">
      <c r="A46" s="239"/>
      <c r="B46" s="240"/>
      <c r="C46" s="240"/>
      <c r="D46" s="241"/>
      <c r="E46" s="268"/>
      <c r="F46" s="267"/>
      <c r="G46" s="86"/>
      <c r="H46" s="86"/>
      <c r="I46" s="86"/>
      <c r="J46" s="86"/>
      <c r="K46" s="102"/>
      <c r="L46" s="255" t="s">
        <v>67</v>
      </c>
      <c r="M46" s="256" t="e">
        <f>AVERAGE(M42:M45)</f>
        <v>#DIV/0!</v>
      </c>
      <c r="N46" s="299"/>
      <c r="O46" s="300"/>
      <c r="P46" s="301"/>
      <c r="Q46" s="302"/>
    </row>
    <row r="47" spans="1:17" ht="14.25" customHeight="1" x14ac:dyDescent="0.15">
      <c r="A47" s="233" t="str">
        <f>'1. 実験内容を入力するシート'!A20</f>
        <v>5</v>
      </c>
      <c r="B47" s="234"/>
      <c r="C47" s="234"/>
      <c r="D47" s="235"/>
      <c r="E47" s="530" t="e">
        <f>'1. 実験内容を入力するシート'!C20</f>
        <v>#DIV/0!</v>
      </c>
      <c r="F47" s="121">
        <f>'データ処理シート No. 2'!AL69</f>
        <v>1.258451260789105</v>
      </c>
      <c r="G47" s="258">
        <f>POWER(F47/$B$20,1/$B$19)</f>
        <v>1.1847286604168883</v>
      </c>
      <c r="H47" s="87" t="e">
        <f>G47*E47</f>
        <v>#DIV/0!</v>
      </c>
      <c r="I47" s="543" t="e">
        <f>ABS((H47-AVERAGE(H47:H48)))/AVERAGE(H47:H48)</f>
        <v>#DIV/0!</v>
      </c>
      <c r="J47" s="403" t="str">
        <f>IF('3. データシート'!AL69=1,"NG","OK")</f>
        <v>OK</v>
      </c>
      <c r="K47" s="259" t="str">
        <f t="shared" ref="K47:K55" si="2">IF(F47&gt;$F$8,"High",IF(F47&lt;$F$5,"Low","OK"))</f>
        <v>Low</v>
      </c>
      <c r="L47" s="526" t="str">
        <f>IF(AVERAGE(F47:F48)&gt;$F$8,"High",IF(AVERAGE(F47:F48)&lt;$F$5,"Low","OK"))</f>
        <v>Low</v>
      </c>
      <c r="M47" s="91" t="str">
        <f>IF(AND(J47="OK",L47="OK"),H47,"")</f>
        <v/>
      </c>
      <c r="N47" s="520" t="e">
        <f>LOG(E47)</f>
        <v>#DIV/0!</v>
      </c>
      <c r="O47" s="522">
        <f>LOG(AVERAGE(F47:F48))</f>
        <v>2.5729237528540463E-2</v>
      </c>
      <c r="P47" s="524" t="e">
        <f>10^FORECAST(LOG($B$20*(50^$B$19)),N47:N49,O47:O49)</f>
        <v>#DIV/0!</v>
      </c>
      <c r="Q47" s="517" t="e">
        <f>IF(L49="Low",AVERAGE(M47:M48),50*P47)</f>
        <v>#DIV/0!</v>
      </c>
    </row>
    <row r="48" spans="1:17" ht="14.25" customHeight="1" x14ac:dyDescent="0.15">
      <c r="A48" s="236"/>
      <c r="B48" s="237"/>
      <c r="C48" s="237"/>
      <c r="D48" s="238"/>
      <c r="E48" s="531"/>
      <c r="F48" s="119">
        <f>'データ処理シート No. 2'!AM69</f>
        <v>0.8636164302984497</v>
      </c>
      <c r="G48" s="257">
        <f>POWER(F48/$B$20,1/$B$19)</f>
        <v>0.68688674448977516</v>
      </c>
      <c r="H48" s="83" t="e">
        <f>G48*E47</f>
        <v>#DIV/0!</v>
      </c>
      <c r="I48" s="541"/>
      <c r="J48" s="403" t="str">
        <f>IF('3. データシート'!AM69=1,"NG","OK")</f>
        <v>OK</v>
      </c>
      <c r="K48" s="260" t="str">
        <f t="shared" si="2"/>
        <v>Low</v>
      </c>
      <c r="L48" s="527"/>
      <c r="M48" s="90" t="str">
        <f>IF(AND(J48="OK",L47="OK"),H48,"")</f>
        <v/>
      </c>
      <c r="N48" s="521"/>
      <c r="O48" s="523"/>
      <c r="P48" s="525"/>
      <c r="Q48" s="518"/>
    </row>
    <row r="49" spans="1:17" ht="14.25" customHeight="1" x14ac:dyDescent="0.15">
      <c r="A49" s="236"/>
      <c r="B49" s="237"/>
      <c r="C49" s="237"/>
      <c r="D49" s="238"/>
      <c r="E49" s="532" t="e">
        <f>'1. 実験内容を入力するシート'!D20</f>
        <v>#DIV/0!</v>
      </c>
      <c r="F49" s="80">
        <f>'データ処理シート No. 2'!AN69</f>
        <v>0.98450305148088191</v>
      </c>
      <c r="G49" s="81">
        <f>POWER(F49/$B$20,1/$B$19)</f>
        <v>0.83034394589532368</v>
      </c>
      <c r="H49" s="80" t="e">
        <f>G49*E49</f>
        <v>#DIV/0!</v>
      </c>
      <c r="I49" s="540" t="e">
        <f>ABS((H49-AVERAGE(H49:H50)))/AVERAGE(H49:H50)</f>
        <v>#DIV/0!</v>
      </c>
      <c r="J49" s="403" t="str">
        <f>IF('3. データシート'!AN69=1,"NG","OK")</f>
        <v>OK</v>
      </c>
      <c r="K49" s="78" t="str">
        <f t="shared" si="2"/>
        <v>Low</v>
      </c>
      <c r="L49" s="528" t="str">
        <f>IF(AVERAGE(F49:F50)&gt;$F$8,"High",IF(AVERAGE(F49:F50)&lt;$F$5,"Low","OK"))</f>
        <v>Low</v>
      </c>
      <c r="M49" s="92" t="str">
        <f>IF(AND(J49="OK",L49="OK"),H49,"")</f>
        <v/>
      </c>
      <c r="N49" s="519" t="e">
        <f>LOG(E49)</f>
        <v>#DIV/0!</v>
      </c>
      <c r="O49" s="516">
        <f>LOG(AVERAGE(F49:F50))</f>
        <v>-0.14320618553761177</v>
      </c>
      <c r="P49" s="525"/>
      <c r="Q49" s="518"/>
    </row>
    <row r="50" spans="1:17" ht="14.25" customHeight="1" thickBot="1" x14ac:dyDescent="0.2">
      <c r="A50" s="236"/>
      <c r="B50" s="237"/>
      <c r="C50" s="237"/>
      <c r="D50" s="238"/>
      <c r="E50" s="531"/>
      <c r="F50" s="83">
        <f>'データ処理シート No. 2'!AO69</f>
        <v>0.45371193583526548</v>
      </c>
      <c r="G50" s="257">
        <f>POWER(F50/$B$20,1/$B$19)</f>
        <v>0.27050353100710661</v>
      </c>
      <c r="H50" s="83" t="e">
        <f>G50*E49</f>
        <v>#DIV/0!</v>
      </c>
      <c r="I50" s="541"/>
      <c r="J50" s="402" t="str">
        <f>IF('3. データシート'!AO69=1,"NG","OK")</f>
        <v>OK</v>
      </c>
      <c r="K50" s="54" t="str">
        <f t="shared" si="2"/>
        <v>Low</v>
      </c>
      <c r="L50" s="529"/>
      <c r="M50" s="265" t="str">
        <f>IF(AND(J50="OK",L49="OK"),H50,"")</f>
        <v/>
      </c>
      <c r="N50" s="519"/>
      <c r="O50" s="516"/>
      <c r="P50" s="525"/>
      <c r="Q50" s="518"/>
    </row>
    <row r="51" spans="1:17" ht="18" customHeight="1" thickBot="1" x14ac:dyDescent="0.2">
      <c r="A51" s="239"/>
      <c r="B51" s="240"/>
      <c r="C51" s="240"/>
      <c r="D51" s="241"/>
      <c r="E51" s="262"/>
      <c r="F51" s="263"/>
      <c r="G51" s="263"/>
      <c r="H51" s="263"/>
      <c r="I51" s="264"/>
      <c r="J51" s="264"/>
      <c r="K51" s="79"/>
      <c r="L51" s="255" t="s">
        <v>58</v>
      </c>
      <c r="M51" s="256" t="e">
        <f>AVERAGE(M47:M50)</f>
        <v>#DIV/0!</v>
      </c>
      <c r="N51" s="299"/>
      <c r="O51" s="300"/>
      <c r="P51" s="301"/>
      <c r="Q51" s="302"/>
    </row>
    <row r="52" spans="1:17" ht="14.25" customHeight="1" x14ac:dyDescent="0.15">
      <c r="A52" s="233" t="str">
        <f>'1. 実験内容を入力するシート'!A21</f>
        <v>6</v>
      </c>
      <c r="B52" s="237"/>
      <c r="C52" s="237"/>
      <c r="D52" s="238"/>
      <c r="E52" s="530" t="e">
        <f>'1. 実験内容を入力するシート'!C21</f>
        <v>#DIV/0!</v>
      </c>
      <c r="F52" s="121">
        <f>'データ処理シート No. 2'!AP69</f>
        <v>1.1344257235351733</v>
      </c>
      <c r="G52" s="81">
        <f>POWER(F52/$B$20,1/$B$19)</f>
        <v>1.0194868806930668</v>
      </c>
      <c r="H52" s="80" t="e">
        <f>G52*E52</f>
        <v>#DIV/0!</v>
      </c>
      <c r="I52" s="540" t="e">
        <f>ABS((H52-AVERAGE(H52:H53)))/AVERAGE(H52:H53)</f>
        <v>#DIV/0!</v>
      </c>
      <c r="J52" s="403" t="str">
        <f>IF('3. データシート'!AP69=1,"NG","OK")</f>
        <v>OK</v>
      </c>
      <c r="K52" s="78" t="str">
        <f t="shared" si="2"/>
        <v>Low</v>
      </c>
      <c r="L52" s="526" t="str">
        <f>IF(AVERAGE(F52:F53)&gt;$F$8,"High",IF(AVERAGE(F52:F53)&lt;$F$5,"Low","OK"))</f>
        <v>Low</v>
      </c>
      <c r="M52" s="91" t="str">
        <f>IF(AND(J52="OK",L52="OK"),H52,"")</f>
        <v/>
      </c>
      <c r="N52" s="520" t="e">
        <f>LOG(E52)</f>
        <v>#DIV/0!</v>
      </c>
      <c r="O52" s="522">
        <f>LOG(AVERAGE(F52:F53))</f>
        <v>-4.9239508559075967E-2</v>
      </c>
      <c r="P52" s="524" t="e">
        <f>10^FORECAST(LOG($B$20*(50^$B$19)),N52:N54,O52:O54)</f>
        <v>#DIV/0!</v>
      </c>
      <c r="Q52" s="517" t="e">
        <f>IF(L54="Low",AVERAGE(M52:M53),50*P52)</f>
        <v>#DIV/0!</v>
      </c>
    </row>
    <row r="53" spans="1:17" ht="14.25" customHeight="1" x14ac:dyDescent="0.15">
      <c r="A53" s="236"/>
      <c r="B53" s="237"/>
      <c r="C53" s="237"/>
      <c r="D53" s="238"/>
      <c r="E53" s="531"/>
      <c r="F53" s="119">
        <f>'データ処理シート No. 2'!AQ69</f>
        <v>0.65120021956535368</v>
      </c>
      <c r="G53" s="83">
        <f>POWER(F53/$B$20,1/$B$19)</f>
        <v>0.45643468577244156</v>
      </c>
      <c r="H53" s="83" t="e">
        <f>G53*E52</f>
        <v>#DIV/0!</v>
      </c>
      <c r="I53" s="541"/>
      <c r="J53" s="403" t="str">
        <f>IF('3. データシート'!AQ69=1,"NG","OK")</f>
        <v>OK</v>
      </c>
      <c r="K53" s="54" t="str">
        <f t="shared" si="2"/>
        <v>Low</v>
      </c>
      <c r="L53" s="527"/>
      <c r="M53" s="90" t="str">
        <f>IF(AND(J53="OK",L52="OK"),H53,"")</f>
        <v/>
      </c>
      <c r="N53" s="521"/>
      <c r="O53" s="523"/>
      <c r="P53" s="525"/>
      <c r="Q53" s="518"/>
    </row>
    <row r="54" spans="1:17" ht="14.25" customHeight="1" x14ac:dyDescent="0.15">
      <c r="A54" s="236"/>
      <c r="B54" s="237"/>
      <c r="C54" s="237"/>
      <c r="D54" s="238"/>
      <c r="E54" s="532" t="e">
        <f>'1. 実験内容を入力するシート'!D21</f>
        <v>#DIV/0!</v>
      </c>
      <c r="F54" s="120">
        <f>'データ処理シート No. 2'!AR69</f>
        <v>0.80527117025744843</v>
      </c>
      <c r="G54" s="261">
        <f>POWER(F54/$B$20,1/$B$19)</f>
        <v>0.62073113432565818</v>
      </c>
      <c r="H54" s="82" t="e">
        <f>G54*E54</f>
        <v>#DIV/0!</v>
      </c>
      <c r="I54" s="542" t="e">
        <f>ABS((H54-AVERAGE(H54:H55)))/AVERAGE(H54:H55)</f>
        <v>#DIV/0!</v>
      </c>
      <c r="J54" s="403" t="str">
        <f>IF('3. データシート'!AR69=1,"NG","OK")</f>
        <v>OK</v>
      </c>
      <c r="K54" s="266" t="str">
        <f t="shared" si="2"/>
        <v>Low</v>
      </c>
      <c r="L54" s="528" t="str">
        <f>IF(AVERAGE(F54:F55)&gt;$F$8,"High",IF(AVERAGE(F54:F55)&lt;$F$5,"Low","OK"))</f>
        <v>Low</v>
      </c>
      <c r="M54" s="124" t="str">
        <f>IF(AND(J54="OK",L54="OK"),H54,"")</f>
        <v/>
      </c>
      <c r="N54" s="519" t="e">
        <f>LOG(E54)</f>
        <v>#DIV/0!</v>
      </c>
      <c r="O54" s="516">
        <f>LOG(AVERAGE(F54:F55))</f>
        <v>-7.7602920549270371E-2</v>
      </c>
      <c r="P54" s="525"/>
      <c r="Q54" s="518"/>
    </row>
    <row r="55" spans="1:17" ht="15" customHeight="1" thickBot="1" x14ac:dyDescent="0.2">
      <c r="A55" s="236"/>
      <c r="B55" s="237"/>
      <c r="C55" s="237"/>
      <c r="D55" s="238"/>
      <c r="E55" s="531"/>
      <c r="F55" s="119">
        <f>'データ処理シート No. 2'!AS69</f>
        <v>0.8674635640441366</v>
      </c>
      <c r="G55" s="257">
        <f>POWER(F55/$B$20,1/$B$19)</f>
        <v>0.69132114948073964</v>
      </c>
      <c r="H55" s="83" t="e">
        <f>G55*E54</f>
        <v>#DIV/0!</v>
      </c>
      <c r="I55" s="541"/>
      <c r="J55" s="402" t="str">
        <f>IF('3. データシート'!AS69=1,"NG","OK")</f>
        <v>OK</v>
      </c>
      <c r="K55" s="260" t="str">
        <f t="shared" si="2"/>
        <v>Low</v>
      </c>
      <c r="L55" s="529"/>
      <c r="M55" s="125" t="str">
        <f>IF(AND(J55="OK",L54="OK"),H55,"")</f>
        <v/>
      </c>
      <c r="N55" s="519"/>
      <c r="O55" s="516"/>
      <c r="P55" s="525"/>
      <c r="Q55" s="518"/>
    </row>
    <row r="56" spans="1:17" ht="15" thickBot="1" x14ac:dyDescent="0.2">
      <c r="A56" s="239"/>
      <c r="B56" s="240"/>
      <c r="C56" s="240"/>
      <c r="D56" s="241"/>
      <c r="E56" s="268"/>
      <c r="F56" s="267"/>
      <c r="G56" s="86"/>
      <c r="H56" s="86"/>
      <c r="I56" s="86"/>
      <c r="J56" s="86"/>
      <c r="K56" s="102"/>
      <c r="L56" s="255" t="s">
        <v>59</v>
      </c>
      <c r="M56" s="256" t="e">
        <f>AVERAGE(M52:M55)</f>
        <v>#DIV/0!</v>
      </c>
      <c r="N56" s="299"/>
      <c r="O56" s="300"/>
      <c r="P56" s="301"/>
      <c r="Q56" s="302"/>
    </row>
    <row r="57" spans="1:17" ht="14.25" customHeight="1" x14ac:dyDescent="0.15">
      <c r="A57" s="233" t="str">
        <f>'1. 実験内容を入力するシート'!A22</f>
        <v>7</v>
      </c>
      <c r="B57" s="234"/>
      <c r="C57" s="234"/>
      <c r="D57" s="235"/>
      <c r="E57" s="530" t="e">
        <f>'1. 実験内容を入力するシート'!C22</f>
        <v>#DIV/0!</v>
      </c>
      <c r="F57" s="121">
        <f>'データ処理シート No. 2'!AT69</f>
        <v>0.57878517130788865</v>
      </c>
      <c r="G57" s="258">
        <f>POWER(F57/$B$20,1/$B$19)</f>
        <v>0.38481914097484371</v>
      </c>
      <c r="H57" s="87" t="e">
        <f>G57*E57</f>
        <v>#DIV/0!</v>
      </c>
      <c r="I57" s="543" t="e">
        <f>ABS((H57-AVERAGE(H57:H58)))/AVERAGE(H57:H58)</f>
        <v>#DIV/0!</v>
      </c>
      <c r="J57" s="403" t="str">
        <f>IF('3. データシート'!AT69=1,"NG","OK")</f>
        <v>OK</v>
      </c>
      <c r="K57" s="259" t="str">
        <f t="shared" ref="K57:K65" si="3">IF(F57&gt;$F$8,"High",IF(F57&lt;$F$5,"Low","OK"))</f>
        <v>Low</v>
      </c>
      <c r="L57" s="526" t="str">
        <f>IF(AVERAGE(F57:F58)&gt;$F$8,"High",IF(AVERAGE(F57:F58)&lt;$F$5,"Low","OK"))</f>
        <v>Low</v>
      </c>
      <c r="M57" s="91" t="str">
        <f>IF(AND(J57="OK",L57="OK"),H57,"")</f>
        <v/>
      </c>
      <c r="N57" s="520" t="e">
        <f>LOG(E57)</f>
        <v>#DIV/0!</v>
      </c>
      <c r="O57" s="522">
        <f>LOG(AVERAGE(F57:F58))</f>
        <v>-9.382792542725794E-3</v>
      </c>
      <c r="P57" s="524" t="e">
        <f>10^FORECAST(LOG($B$20*(50^$B$19)),N57:N59,O57:O59)</f>
        <v>#DIV/0!</v>
      </c>
      <c r="Q57" s="517" t="e">
        <f>IF(L59="Low",AVERAGE(M57:M58),50*P57)</f>
        <v>#DIV/0!</v>
      </c>
    </row>
    <row r="58" spans="1:17" ht="14.25" customHeight="1" x14ac:dyDescent="0.15">
      <c r="A58" s="236"/>
      <c r="B58" s="237"/>
      <c r="C58" s="237"/>
      <c r="D58" s="238"/>
      <c r="E58" s="531"/>
      <c r="F58" s="119">
        <f>'データ処理シート No. 2'!AU69</f>
        <v>1.3784688909971266</v>
      </c>
      <c r="G58" s="257">
        <f>POWER(F58/$B$20,1/$B$19)</f>
        <v>1.3517417335622433</v>
      </c>
      <c r="H58" s="83" t="e">
        <f>G58*E57</f>
        <v>#DIV/0!</v>
      </c>
      <c r="I58" s="541"/>
      <c r="J58" s="403" t="str">
        <f>IF('3. データシート'!AU69=1,"NG","OK")</f>
        <v>OK</v>
      </c>
      <c r="K58" s="260" t="str">
        <f t="shared" si="3"/>
        <v>Low</v>
      </c>
      <c r="L58" s="527"/>
      <c r="M58" s="90" t="str">
        <f>IF(AND(J58="OK",L57="OK"),H58,"")</f>
        <v/>
      </c>
      <c r="N58" s="521"/>
      <c r="O58" s="523"/>
      <c r="P58" s="525"/>
      <c r="Q58" s="518"/>
    </row>
    <row r="59" spans="1:17" ht="14.25" customHeight="1" x14ac:dyDescent="0.15">
      <c r="A59" s="236"/>
      <c r="B59" s="237"/>
      <c r="C59" s="237"/>
      <c r="D59" s="238"/>
      <c r="E59" s="532" t="e">
        <f>'1. 実験内容を入力するシート'!D22</f>
        <v>#DIV/0!</v>
      </c>
      <c r="F59" s="80">
        <f>'データ処理シート No. 2'!AV69</f>
        <v>1.2016615464220912</v>
      </c>
      <c r="G59" s="81">
        <f>POWER(F59/$B$20,1/$B$19)</f>
        <v>1.1081150681216769</v>
      </c>
      <c r="H59" s="80" t="e">
        <f>G59*E59</f>
        <v>#DIV/0!</v>
      </c>
      <c r="I59" s="540" t="e">
        <f>ABS((H59-AVERAGE(H59:H60)))/AVERAGE(H59:H60)</f>
        <v>#DIV/0!</v>
      </c>
      <c r="J59" s="403" t="str">
        <f>IF('3. データシート'!AV69=1,"NG","OK")</f>
        <v>OK</v>
      </c>
      <c r="K59" s="78" t="str">
        <f t="shared" si="3"/>
        <v>Low</v>
      </c>
      <c r="L59" s="528" t="str">
        <f>IF(AVERAGE(F59:F60)&gt;$F$8,"High",IF(AVERAGE(F59:F60)&lt;$F$5,"Low","OK"))</f>
        <v>Low</v>
      </c>
      <c r="M59" s="92" t="str">
        <f>IF(AND(J59="OK",L59="OK"),H59,"")</f>
        <v/>
      </c>
      <c r="N59" s="519" t="e">
        <f>LOG(E59)</f>
        <v>#DIV/0!</v>
      </c>
      <c r="O59" s="516">
        <f>LOG(AVERAGE(F59:F60))</f>
        <v>7.0816444606907628E-2</v>
      </c>
      <c r="P59" s="525"/>
      <c r="Q59" s="518"/>
    </row>
    <row r="60" spans="1:17" ht="14.25" customHeight="1" thickBot="1" x14ac:dyDescent="0.2">
      <c r="A60" s="236"/>
      <c r="B60" s="237"/>
      <c r="C60" s="237"/>
      <c r="D60" s="238"/>
      <c r="E60" s="531"/>
      <c r="F60" s="83">
        <f>'データ処理シート No. 2'!AW69</f>
        <v>1.152555176118824</v>
      </c>
      <c r="G60" s="257">
        <f>POWER(F60/$B$20,1/$B$19)</f>
        <v>1.0431590536331501</v>
      </c>
      <c r="H60" s="83" t="e">
        <f>G60*E59</f>
        <v>#DIV/0!</v>
      </c>
      <c r="I60" s="541"/>
      <c r="J60" s="402" t="str">
        <f>IF('3. データシート'!AW69=1,"NG","OK")</f>
        <v>OK</v>
      </c>
      <c r="K60" s="54" t="str">
        <f t="shared" si="3"/>
        <v>Low</v>
      </c>
      <c r="L60" s="529"/>
      <c r="M60" s="265" t="str">
        <f>IF(AND(J60="OK",L59="OK"),H60,"")</f>
        <v/>
      </c>
      <c r="N60" s="519"/>
      <c r="O60" s="516"/>
      <c r="P60" s="525"/>
      <c r="Q60" s="518"/>
    </row>
    <row r="61" spans="1:17" ht="18" customHeight="1" thickBot="1" x14ac:dyDescent="0.2">
      <c r="A61" s="239"/>
      <c r="B61" s="240"/>
      <c r="C61" s="240"/>
      <c r="D61" s="241"/>
      <c r="E61" s="262"/>
      <c r="F61" s="263"/>
      <c r="G61" s="263"/>
      <c r="H61" s="263"/>
      <c r="I61" s="264"/>
      <c r="J61" s="264"/>
      <c r="K61" s="79"/>
      <c r="L61" s="255" t="s">
        <v>67</v>
      </c>
      <c r="M61" s="256" t="e">
        <f>AVERAGE(M57:M60)</f>
        <v>#DIV/0!</v>
      </c>
      <c r="N61" s="299"/>
      <c r="O61" s="300"/>
      <c r="P61" s="301"/>
      <c r="Q61" s="302"/>
    </row>
    <row r="62" spans="1:17" ht="14.25" customHeight="1" x14ac:dyDescent="0.15">
      <c r="A62" s="233" t="str">
        <f>'1. 実験内容を入力するシート'!A23</f>
        <v>8</v>
      </c>
      <c r="B62" s="237"/>
      <c r="C62" s="237"/>
      <c r="D62" s="238"/>
      <c r="E62" s="530" t="e">
        <f>'1. 実験内容を入力するシート'!C23</f>
        <v>#DIV/0!</v>
      </c>
      <c r="F62" s="121">
        <f>'データ処理シート No. 2'!AX69</f>
        <v>1.2183294106575175</v>
      </c>
      <c r="G62" s="81">
        <f>POWER(F62/$B$20,1/$B$19)</f>
        <v>1.130436759300308</v>
      </c>
      <c r="H62" s="80" t="e">
        <f>G62*E62</f>
        <v>#DIV/0!</v>
      </c>
      <c r="I62" s="540" t="e">
        <f>ABS((H62-AVERAGE(H62:H63)))/AVERAGE(H62:H63)</f>
        <v>#DIV/0!</v>
      </c>
      <c r="J62" s="403" t="str">
        <f>IF('3. データシート'!AX69=1,"NG","OK")</f>
        <v>OK</v>
      </c>
      <c r="K62" s="78" t="str">
        <f t="shared" si="3"/>
        <v>Low</v>
      </c>
      <c r="L62" s="526" t="str">
        <f>IF(AVERAGE(F62:F63)&gt;$F$8,"High",IF(AVERAGE(F62:F63)&lt;$F$5,"Low","OK"))</f>
        <v>Low</v>
      </c>
      <c r="M62" s="91" t="str">
        <f>IF(AND(J62="OK",L62="OK"),H62,"")</f>
        <v/>
      </c>
      <c r="N62" s="520" t="e">
        <f>LOG(E62)</f>
        <v>#DIV/0!</v>
      </c>
      <c r="O62" s="522">
        <f>LOG(AVERAGE(F62:F63))</f>
        <v>4.9461070843843172E-2</v>
      </c>
      <c r="P62" s="524" t="e">
        <f>10^FORECAST(LOG($B$20*(50^$B$19)),N62:N64,O62:O64)</f>
        <v>#DIV/0!</v>
      </c>
      <c r="Q62" s="517" t="e">
        <f>IF(L64="Low",AVERAGE(M62:M63),50*P62)</f>
        <v>#DIV/0!</v>
      </c>
    </row>
    <row r="63" spans="1:17" ht="14.25" customHeight="1" x14ac:dyDescent="0.15">
      <c r="A63" s="236"/>
      <c r="B63" s="237"/>
      <c r="C63" s="237"/>
      <c r="D63" s="238"/>
      <c r="E63" s="531"/>
      <c r="F63" s="119">
        <f>'データ処理シート No. 2'!AY69</f>
        <v>1.0229245317748408</v>
      </c>
      <c r="G63" s="83">
        <f>POWER(F63/$B$20,1/$B$19)</f>
        <v>0.87766646475882149</v>
      </c>
      <c r="H63" s="83" t="e">
        <f>G63*E62</f>
        <v>#DIV/0!</v>
      </c>
      <c r="I63" s="541"/>
      <c r="J63" s="403" t="str">
        <f>IF('3. データシート'!AY69=1,"NG","OK")</f>
        <v>OK</v>
      </c>
      <c r="K63" s="54" t="str">
        <f t="shared" si="3"/>
        <v>Low</v>
      </c>
      <c r="L63" s="527"/>
      <c r="M63" s="90" t="str">
        <f>IF(AND(J63="OK",L62="OK"),H63,"")</f>
        <v/>
      </c>
      <c r="N63" s="521"/>
      <c r="O63" s="523"/>
      <c r="P63" s="525"/>
      <c r="Q63" s="518"/>
    </row>
    <row r="64" spans="1:17" ht="14.25" customHeight="1" x14ac:dyDescent="0.15">
      <c r="A64" s="236"/>
      <c r="B64" s="237"/>
      <c r="C64" s="237"/>
      <c r="D64" s="238"/>
      <c r="E64" s="532" t="e">
        <f>'1. 実験内容を入力するシート'!D23</f>
        <v>#DIV/0!</v>
      </c>
      <c r="F64" s="120">
        <f>'データ処理シート No. 2'!AZ69</f>
        <v>0.81743313267406137</v>
      </c>
      <c r="G64" s="261">
        <f>POWER(F64/$B$20,1/$B$19)</f>
        <v>0.63434960305607013</v>
      </c>
      <c r="H64" s="82" t="e">
        <f>G64*E64</f>
        <v>#DIV/0!</v>
      </c>
      <c r="I64" s="542" t="e">
        <f>ABS((H64-AVERAGE(H64:H65)))/AVERAGE(H64:H65)</f>
        <v>#DIV/0!</v>
      </c>
      <c r="J64" s="403" t="str">
        <f>IF('3. データシート'!AZ69=1,"NG","OK")</f>
        <v>OK</v>
      </c>
      <c r="K64" s="266" t="str">
        <f t="shared" si="3"/>
        <v>Low</v>
      </c>
      <c r="L64" s="528" t="str">
        <f>IF(AVERAGE(F64:F65)&gt;$F$8,"High",IF(AVERAGE(F64:F65)&lt;$F$5,"Low","OK"))</f>
        <v>Low</v>
      </c>
      <c r="M64" s="124" t="str">
        <f>IF(AND(J64="OK",L64="OK"),H64,"")</f>
        <v/>
      </c>
      <c r="N64" s="519" t="e">
        <f>LOG(E64)</f>
        <v>#DIV/0!</v>
      </c>
      <c r="O64" s="516">
        <f>LOG(AVERAGE(F64:F65))</f>
        <v>3.0637233373771243E-2</v>
      </c>
      <c r="P64" s="525"/>
      <c r="Q64" s="518"/>
    </row>
    <row r="65" spans="1:17" ht="15" customHeight="1" thickBot="1" x14ac:dyDescent="0.2">
      <c r="A65" s="236"/>
      <c r="B65" s="237"/>
      <c r="C65" s="237"/>
      <c r="D65" s="238"/>
      <c r="E65" s="531"/>
      <c r="F65" s="119">
        <f>'データ処理シート No. 2'!BA69</f>
        <v>1.328752232236468</v>
      </c>
      <c r="G65" s="257">
        <f>POWER(F65/$B$20,1/$B$19)</f>
        <v>1.2817325469924181</v>
      </c>
      <c r="H65" s="83" t="e">
        <f>G65*E64</f>
        <v>#DIV/0!</v>
      </c>
      <c r="I65" s="541"/>
      <c r="J65" s="402" t="str">
        <f>IF('3. データシート'!BA69=1,"NG","OK")</f>
        <v>OK</v>
      </c>
      <c r="K65" s="260" t="str">
        <f t="shared" si="3"/>
        <v>Low</v>
      </c>
      <c r="L65" s="529"/>
      <c r="M65" s="125" t="str">
        <f>IF(AND(J65="OK",L64="OK"),H65,"")</f>
        <v/>
      </c>
      <c r="N65" s="519"/>
      <c r="O65" s="516"/>
      <c r="P65" s="525"/>
      <c r="Q65" s="518"/>
    </row>
    <row r="66" spans="1:17" ht="15" thickBot="1" x14ac:dyDescent="0.2">
      <c r="A66" s="239"/>
      <c r="B66" s="240"/>
      <c r="C66" s="240"/>
      <c r="D66" s="241"/>
      <c r="E66" s="268"/>
      <c r="F66" s="267"/>
      <c r="G66" s="86"/>
      <c r="H66" s="86"/>
      <c r="I66" s="86"/>
      <c r="J66" s="86"/>
      <c r="K66" s="102"/>
      <c r="L66" s="255" t="s">
        <v>67</v>
      </c>
      <c r="M66" s="256" t="e">
        <f>AVERAGE(M62:M65)</f>
        <v>#DIV/0!</v>
      </c>
      <c r="N66" s="299"/>
      <c r="O66" s="300"/>
      <c r="P66" s="301"/>
      <c r="Q66" s="302"/>
    </row>
    <row r="67" spans="1:17" ht="14.25" customHeight="1" x14ac:dyDescent="0.15">
      <c r="A67" s="233">
        <f>'1. 実験内容を入力するシート'!A24</f>
        <v>9</v>
      </c>
      <c r="B67" s="234"/>
      <c r="C67" s="234"/>
      <c r="D67" s="235"/>
      <c r="E67" s="530" t="e">
        <f>'1. 実験内容を入力するシート'!C24</f>
        <v>#DIV/0!</v>
      </c>
      <c r="F67" s="346">
        <f>'データ処理シート No. 2'!BB69</f>
        <v>0.78809284866105855</v>
      </c>
      <c r="G67" s="258">
        <f>POWER(F67/$B$20,1/$B$19)</f>
        <v>0.60165212018658143</v>
      </c>
      <c r="H67" s="87" t="e">
        <f>G67*E67</f>
        <v>#DIV/0!</v>
      </c>
      <c r="I67" s="543" t="e">
        <f>ABS((H67-AVERAGE(H67:H68)))/AVERAGE(H67:H68)</f>
        <v>#DIV/0!</v>
      </c>
      <c r="J67" s="403" t="str">
        <f>IF('3. データシート'!BB69=1,"NG","OK")</f>
        <v>OK</v>
      </c>
      <c r="K67" s="259" t="str">
        <f>IF(F67&gt;$F$8,"High",IF(F67&lt;$F$5,"Low","OK"))</f>
        <v>Low</v>
      </c>
      <c r="L67" s="526" t="str">
        <f>IF(AVERAGE(F67:F68)&gt;$F$8,"High",IF(AVERAGE(F67:F68)&lt;$F$5,"Low","OK"))</f>
        <v>Low</v>
      </c>
      <c r="M67" s="367" t="str">
        <f>IF(AND(J67="OK",L67="OK"),H67,"")</f>
        <v/>
      </c>
      <c r="N67" s="520" t="e">
        <f>LOG(E67)</f>
        <v>#DIV/0!</v>
      </c>
      <c r="O67" s="522">
        <f>LOG(AVERAGE(F67:F68))</f>
        <v>-0.13569406979909884</v>
      </c>
      <c r="P67" s="524" t="e">
        <f>10^FORECAST(LOG($B$20*(50^$B$19)),N67:N69,O67:O69)</f>
        <v>#DIV/0!</v>
      </c>
      <c r="Q67" s="517" t="e">
        <f>IF(L69="Low",AVERAGE(M67:M68),50*P67)</f>
        <v>#DIV/0!</v>
      </c>
    </row>
    <row r="68" spans="1:17" ht="14.25" customHeight="1" x14ac:dyDescent="0.15">
      <c r="A68" s="236"/>
      <c r="B68" s="237"/>
      <c r="C68" s="237"/>
      <c r="D68" s="238"/>
      <c r="E68" s="531"/>
      <c r="F68" s="119">
        <f>'データ処理シート No. 2'!BC69</f>
        <v>0.67521575427555547</v>
      </c>
      <c r="G68" s="257">
        <f>POWER(F68/$B$20,1/$B$19)</f>
        <v>0.48100467385385526</v>
      </c>
      <c r="H68" s="83" t="e">
        <f>G68*E67</f>
        <v>#DIV/0!</v>
      </c>
      <c r="I68" s="541"/>
      <c r="J68" s="403" t="str">
        <f>IF('3. データシート'!BC69=1,"NG","OK")</f>
        <v>OK</v>
      </c>
      <c r="K68" s="260" t="str">
        <f>IF(F68&gt;$F$8,"High",IF(F68&lt;$F$5,"Low","OK"))</f>
        <v>Low</v>
      </c>
      <c r="L68" s="527"/>
      <c r="M68" s="90" t="str">
        <f>IF(AND(J68="OK",L67="OK"),H68,"")</f>
        <v/>
      </c>
      <c r="N68" s="521"/>
      <c r="O68" s="523"/>
      <c r="P68" s="525"/>
      <c r="Q68" s="518"/>
    </row>
    <row r="69" spans="1:17" ht="14.25" customHeight="1" x14ac:dyDescent="0.15">
      <c r="A69" s="236"/>
      <c r="B69" s="237"/>
      <c r="C69" s="237"/>
      <c r="D69" s="238"/>
      <c r="E69" s="532" t="e">
        <f>'1. 実験内容を入力するシート'!D24</f>
        <v>#DIV/0!</v>
      </c>
      <c r="F69" s="80">
        <f>'データ処理シート No. 2'!BD69</f>
        <v>0.46028674552721682</v>
      </c>
      <c r="G69" s="81">
        <f>POWER(F69/$B$20,1/$B$19)</f>
        <v>0.27619704239872134</v>
      </c>
      <c r="H69" s="80" t="e">
        <f>G69*E69</f>
        <v>#DIV/0!</v>
      </c>
      <c r="I69" s="540" t="e">
        <f>ABS((H69-AVERAGE(H69:H70)))/AVERAGE(H69:H70)</f>
        <v>#DIV/0!</v>
      </c>
      <c r="J69" s="403" t="str">
        <f>IF('3. データシート'!BD69=1,"NG","OK")</f>
        <v>OK</v>
      </c>
      <c r="K69" s="78" t="str">
        <f>IF(F69&gt;$F$8,"High",IF(F69&lt;$F$5,"Low","OK"))</f>
        <v>Low</v>
      </c>
      <c r="L69" s="528" t="str">
        <f>IF(AVERAGE(F69:F70)&gt;$F$8,"High",IF(AVERAGE(F69:F70)&lt;$F$5,"Low","OK"))</f>
        <v>Low</v>
      </c>
      <c r="M69" s="92" t="str">
        <f>IF(AND(J69="OK",L69="OK"),H69,"")</f>
        <v/>
      </c>
      <c r="N69" s="519" t="e">
        <f>LOG(E69)</f>
        <v>#DIV/0!</v>
      </c>
      <c r="O69" s="516">
        <f>LOG(AVERAGE(F69:F70))</f>
        <v>-4.089511870677659E-2</v>
      </c>
      <c r="P69" s="525"/>
      <c r="Q69" s="518"/>
    </row>
    <row r="70" spans="1:17" ht="14.25" customHeight="1" thickBot="1" x14ac:dyDescent="0.2">
      <c r="A70" s="236"/>
      <c r="B70" s="237"/>
      <c r="C70" s="237"/>
      <c r="D70" s="238"/>
      <c r="E70" s="531"/>
      <c r="F70" s="83">
        <f>'データ処理シート No. 2'!BE69</f>
        <v>1.3599793374661289</v>
      </c>
      <c r="G70" s="257">
        <f>POWER(F70/$B$20,1/$B$19)</f>
        <v>1.325571052442698</v>
      </c>
      <c r="H70" s="83" t="e">
        <f>G70*E69</f>
        <v>#DIV/0!</v>
      </c>
      <c r="I70" s="541"/>
      <c r="J70" s="402" t="str">
        <f>IF('3. データシート'!BE69=1,"NG","OK")</f>
        <v>OK</v>
      </c>
      <c r="K70" s="54" t="str">
        <f>IF(F70&gt;$F$8,"High",IF(F70&lt;$F$5,"Low","OK"))</f>
        <v>Low</v>
      </c>
      <c r="L70" s="529"/>
      <c r="M70" s="265" t="str">
        <f>IF(AND(J70="OK",L69="OK"),H70,"")</f>
        <v/>
      </c>
      <c r="N70" s="519"/>
      <c r="O70" s="516"/>
      <c r="P70" s="525"/>
      <c r="Q70" s="518"/>
    </row>
    <row r="71" spans="1:17" ht="18" customHeight="1" thickBot="1" x14ac:dyDescent="0.2">
      <c r="A71" s="239"/>
      <c r="B71" s="240"/>
      <c r="C71" s="240"/>
      <c r="D71" s="241"/>
      <c r="E71" s="262"/>
      <c r="F71" s="263"/>
      <c r="G71" s="263"/>
      <c r="H71" s="263"/>
      <c r="I71" s="264"/>
      <c r="J71" s="264"/>
      <c r="K71" s="79"/>
      <c r="L71" s="255" t="s">
        <v>67</v>
      </c>
      <c r="M71" s="256" t="e">
        <f>AVERAGE(M67:M70)</f>
        <v>#DIV/0!</v>
      </c>
      <c r="N71" s="368"/>
      <c r="O71" s="369"/>
      <c r="P71" s="304"/>
      <c r="Q71" s="302"/>
    </row>
    <row r="72" spans="1:17" ht="14.25" customHeight="1" thickBot="1" x14ac:dyDescent="0.2">
      <c r="A72" s="187"/>
      <c r="B72" s="187"/>
      <c r="C72" s="187"/>
      <c r="D72" s="187"/>
      <c r="E72" s="337"/>
      <c r="F72" s="105"/>
      <c r="G72" s="47"/>
      <c r="H72" s="47"/>
      <c r="I72" s="47"/>
      <c r="J72" s="47"/>
      <c r="K72" s="338"/>
      <c r="L72" s="339"/>
      <c r="P72" s="514"/>
      <c r="Q72" s="515"/>
    </row>
    <row r="73" spans="1:17" ht="29" customHeight="1" thickBot="1" x14ac:dyDescent="0.2">
      <c r="A73" s="547" t="s">
        <v>260</v>
      </c>
      <c r="B73" s="548"/>
      <c r="C73" s="548"/>
      <c r="D73" s="548"/>
      <c r="E73" s="340" t="s">
        <v>243</v>
      </c>
      <c r="F73" s="123" t="s">
        <v>261</v>
      </c>
      <c r="G73" s="122" t="s">
        <v>55</v>
      </c>
      <c r="H73" s="341" t="s">
        <v>66</v>
      </c>
      <c r="I73" s="94"/>
      <c r="J73" s="94"/>
      <c r="K73" s="370"/>
      <c r="L73" s="342"/>
      <c r="M73" s="343"/>
      <c r="N73" s="343"/>
      <c r="O73" s="344"/>
      <c r="P73" s="514"/>
      <c r="Q73" s="515"/>
    </row>
    <row r="74" spans="1:17" ht="14.25" customHeight="1" x14ac:dyDescent="0.15">
      <c r="A74" s="549" t="s">
        <v>256</v>
      </c>
      <c r="B74" s="550"/>
      <c r="C74" s="550"/>
      <c r="D74" s="551"/>
      <c r="E74" s="345">
        <v>40</v>
      </c>
      <c r="F74" s="346">
        <f>'データ処理シート No. 2'!BF68</f>
        <v>21.088417994188951</v>
      </c>
      <c r="G74" s="258">
        <f>POWER(F74/$B$20,1/$B$19)</f>
        <v>70.145014166563854</v>
      </c>
      <c r="H74" s="347">
        <f>G74*E74</f>
        <v>2805.800566662554</v>
      </c>
      <c r="I74" s="182"/>
      <c r="J74" s="182"/>
      <c r="K74" s="182"/>
      <c r="L74" s="182" t="str">
        <f>IF(K74="OK",H74,"")</f>
        <v/>
      </c>
      <c r="M74" s="47"/>
      <c r="N74" s="47"/>
      <c r="O74" s="47"/>
      <c r="P74" s="514"/>
      <c r="Q74" s="515"/>
    </row>
    <row r="75" spans="1:17" ht="15" customHeight="1" thickBot="1" x14ac:dyDescent="0.2">
      <c r="A75" s="552"/>
      <c r="B75" s="553"/>
      <c r="C75" s="553"/>
      <c r="D75" s="554"/>
      <c r="E75" s="348">
        <v>80</v>
      </c>
      <c r="F75" s="80">
        <f>'データ処理シート No. 2'!BG68</f>
        <v>20.273264549734542</v>
      </c>
      <c r="G75" s="81">
        <f>POWER(F75/$B$20,1/$B$19)</f>
        <v>66.253745447681951</v>
      </c>
      <c r="H75" s="349">
        <f>G75*E75</f>
        <v>5300.2996358145556</v>
      </c>
      <c r="I75" s="182"/>
      <c r="J75" s="182"/>
      <c r="K75" s="182"/>
      <c r="L75" s="182" t="str">
        <f>IF(K75="OK",H75,"")</f>
        <v/>
      </c>
      <c r="M75" s="47"/>
      <c r="N75" s="47"/>
      <c r="O75" s="47"/>
      <c r="P75" s="514"/>
      <c r="Q75" s="515"/>
    </row>
    <row r="76" spans="1:17" ht="29" thickBot="1" x14ac:dyDescent="0.2">
      <c r="A76" s="547" t="s">
        <v>262</v>
      </c>
      <c r="B76" s="548"/>
      <c r="C76" s="548"/>
      <c r="D76" s="548"/>
      <c r="E76" s="340" t="s">
        <v>243</v>
      </c>
      <c r="F76" s="123" t="s">
        <v>54</v>
      </c>
      <c r="G76" s="122" t="s">
        <v>55</v>
      </c>
      <c r="H76" s="85" t="s">
        <v>66</v>
      </c>
      <c r="I76" s="545" t="s">
        <v>65</v>
      </c>
      <c r="J76" s="546"/>
      <c r="K76" s="350" t="s">
        <v>263</v>
      </c>
      <c r="L76" s="351" t="s">
        <v>264</v>
      </c>
      <c r="M76" s="351" t="s">
        <v>61</v>
      </c>
      <c r="N76" s="352" t="s">
        <v>62</v>
      </c>
      <c r="P76" s="365"/>
      <c r="Q76" s="366"/>
    </row>
    <row r="77" spans="1:17" x14ac:dyDescent="0.15">
      <c r="A77" s="549" t="s">
        <v>250</v>
      </c>
      <c r="B77" s="555"/>
      <c r="C77" s="555"/>
      <c r="D77" s="556"/>
      <c r="E77" s="345">
        <v>40</v>
      </c>
      <c r="F77" s="346">
        <f>'データ処理シート No. 2'!BH69</f>
        <v>23.179988702245925</v>
      </c>
      <c r="G77" s="258">
        <f>POWER(F77/$B$20,1/$B$19)</f>
        <v>80.43699186949874</v>
      </c>
      <c r="H77" s="87">
        <f>G77*E77</f>
        <v>3217.4796747799496</v>
      </c>
      <c r="I77" s="353" t="str">
        <f>IF(F77&gt;$F$8,"High",IF(F77&lt;$F$5,"Low","OK"))</f>
        <v>OK</v>
      </c>
      <c r="J77" s="354" t="str">
        <f>IF(I77="OK",IF(I77="OK","OK","NG"),"NG")</f>
        <v>OK</v>
      </c>
      <c r="K77" s="87">
        <f>LOG(E77)</f>
        <v>1.6020599913279623</v>
      </c>
      <c r="L77" s="355">
        <f>LOG(F77)</f>
        <v>1.3651132199557288</v>
      </c>
      <c r="M77" s="400">
        <f>10^FORECAST(LOG($B$20*(50^$B$19)),K77:K78,L77:L78)</f>
        <v>57.535757666966092</v>
      </c>
      <c r="N77" s="560">
        <f>M77*50</f>
        <v>2876.7878833483046</v>
      </c>
    </row>
    <row r="78" spans="1:17" ht="14" customHeight="1" thickBot="1" x14ac:dyDescent="0.2">
      <c r="A78" s="557"/>
      <c r="B78" s="558"/>
      <c r="C78" s="558"/>
      <c r="D78" s="559"/>
      <c r="E78" s="356">
        <v>80</v>
      </c>
      <c r="F78" s="357">
        <f>'データ処理シート No. 2'!BI69</f>
        <v>12.392828206820649</v>
      </c>
      <c r="G78" s="358">
        <f>POWER(F78/$B$20,1/$B$19)</f>
        <v>32.489548787283319</v>
      </c>
      <c r="H78" s="359">
        <f>G78*E78</f>
        <v>2599.1639029826656</v>
      </c>
      <c r="I78" s="360" t="str">
        <f>IF(F78&gt;$F$8,"High",IF(F78&lt;$F$5,"Low","OK"))</f>
        <v>OK</v>
      </c>
      <c r="J78" s="361" t="str">
        <f>IF(I78="OK",IF(I78="OK","OK","NG"),"NG")</f>
        <v>OK</v>
      </c>
      <c r="K78" s="362">
        <f>LOG(E78)</f>
        <v>1.9030899869919435</v>
      </c>
      <c r="L78" s="303">
        <f>LOG(F78)</f>
        <v>1.0931704294148845</v>
      </c>
      <c r="M78" s="401"/>
      <c r="N78" s="561"/>
    </row>
    <row r="80" spans="1:17" x14ac:dyDescent="0.15">
      <c r="A80" s="1" t="s">
        <v>259</v>
      </c>
      <c r="C80" s="1">
        <f>'データ処理シート No. 2'!B71</f>
        <v>19.643676608386354</v>
      </c>
    </row>
    <row r="81" spans="1:3" ht="15" thickBot="1" x14ac:dyDescent="0.2"/>
    <row r="82" spans="1:3" ht="16" thickTop="1" thickBot="1" x14ac:dyDescent="0.2">
      <c r="A82" s="363" t="s">
        <v>265</v>
      </c>
      <c r="C82" s="364" t="str">
        <f>IF(OR(F74&lt;C80*0.8,F74&gt;C80*1.2,F75&lt;C80*0.8,F75&gt;C80*1.2),"NG","OK")</f>
        <v>OK</v>
      </c>
    </row>
    <row r="83" spans="1:3" ht="16" thickTop="1" thickBot="1" x14ac:dyDescent="0.2"/>
    <row r="84" spans="1:3" ht="16" thickTop="1" thickBot="1" x14ac:dyDescent="0.2">
      <c r="A84" s="363" t="s">
        <v>266</v>
      </c>
      <c r="C84" s="364" t="str">
        <f>IF(OR(N77&lt;2400,N77&gt;4000),"NG","OK")</f>
        <v>OK</v>
      </c>
    </row>
    <row r="85" spans="1:3" ht="15" thickTop="1" x14ac:dyDescent="0.15"/>
  </sheetData>
  <sheetProtection password="BD4D" sheet="1" objects="1" scenarios="1"/>
  <mergeCells count="119">
    <mergeCell ref="I76:J76"/>
    <mergeCell ref="A73:D73"/>
    <mergeCell ref="A74:D75"/>
    <mergeCell ref="A76:D76"/>
    <mergeCell ref="A77:D78"/>
    <mergeCell ref="N77:N78"/>
    <mergeCell ref="L62:L63"/>
    <mergeCell ref="I67:I68"/>
    <mergeCell ref="I47:I48"/>
    <mergeCell ref="I49:I50"/>
    <mergeCell ref="I52:I53"/>
    <mergeCell ref="E47:E48"/>
    <mergeCell ref="L47:L48"/>
    <mergeCell ref="E54:E55"/>
    <mergeCell ref="L54:L55"/>
    <mergeCell ref="L52:L53"/>
    <mergeCell ref="E52:E53"/>
    <mergeCell ref="L49:L50"/>
    <mergeCell ref="I37:I38"/>
    <mergeCell ref="I39:I40"/>
    <mergeCell ref="E34:E35"/>
    <mergeCell ref="E37:E38"/>
    <mergeCell ref="I29:I30"/>
    <mergeCell ref="I32:I33"/>
    <mergeCell ref="L69:L70"/>
    <mergeCell ref="I69:I70"/>
    <mergeCell ref="E69:E70"/>
    <mergeCell ref="L57:L58"/>
    <mergeCell ref="L59:L60"/>
    <mergeCell ref="L64:L65"/>
    <mergeCell ref="E49:E50"/>
    <mergeCell ref="I57:I58"/>
    <mergeCell ref="I59:I60"/>
    <mergeCell ref="I62:I63"/>
    <mergeCell ref="E64:E65"/>
    <mergeCell ref="I64:I65"/>
    <mergeCell ref="E67:E68"/>
    <mergeCell ref="L67:L68"/>
    <mergeCell ref="I54:I55"/>
    <mergeCell ref="E57:E58"/>
    <mergeCell ref="E59:E60"/>
    <mergeCell ref="E62:E63"/>
    <mergeCell ref="L42:L43"/>
    <mergeCell ref="L32:L33"/>
    <mergeCell ref="L34:L35"/>
    <mergeCell ref="P42:P45"/>
    <mergeCell ref="B4:E4"/>
    <mergeCell ref="E27:E28"/>
    <mergeCell ref="E29:E30"/>
    <mergeCell ref="A26:D26"/>
    <mergeCell ref="K26:L26"/>
    <mergeCell ref="L27:L28"/>
    <mergeCell ref="L29:L30"/>
    <mergeCell ref="I27:I28"/>
    <mergeCell ref="L37:L38"/>
    <mergeCell ref="I42:I43"/>
    <mergeCell ref="I44:I45"/>
    <mergeCell ref="E32:E33"/>
    <mergeCell ref="E42:E43"/>
    <mergeCell ref="N42:N43"/>
    <mergeCell ref="O42:O43"/>
    <mergeCell ref="E39:E40"/>
    <mergeCell ref="L39:L40"/>
    <mergeCell ref="E44:E45"/>
    <mergeCell ref="L44:L45"/>
    <mergeCell ref="I34:I35"/>
    <mergeCell ref="Q32:Q35"/>
    <mergeCell ref="N34:N35"/>
    <mergeCell ref="O34:O35"/>
    <mergeCell ref="N27:N28"/>
    <mergeCell ref="Q37:Q40"/>
    <mergeCell ref="N39:N40"/>
    <mergeCell ref="O39:O40"/>
    <mergeCell ref="O62:O63"/>
    <mergeCell ref="P62:P65"/>
    <mergeCell ref="Q62:Q65"/>
    <mergeCell ref="P57:P60"/>
    <mergeCell ref="Q27:Q30"/>
    <mergeCell ref="N29:N30"/>
    <mergeCell ref="O29:O30"/>
    <mergeCell ref="N32:N33"/>
    <mergeCell ref="O32:O33"/>
    <mergeCell ref="P32:P35"/>
    <mergeCell ref="O27:O28"/>
    <mergeCell ref="P27:P30"/>
    <mergeCell ref="N37:N38"/>
    <mergeCell ref="O37:O38"/>
    <mergeCell ref="P37:P40"/>
    <mergeCell ref="Q42:Q45"/>
    <mergeCell ref="N44:N45"/>
    <mergeCell ref="O44:O45"/>
    <mergeCell ref="O47:O48"/>
    <mergeCell ref="P47:P50"/>
    <mergeCell ref="Q47:Q50"/>
    <mergeCell ref="N52:N53"/>
    <mergeCell ref="O52:O53"/>
    <mergeCell ref="P52:P55"/>
    <mergeCell ref="Q52:Q55"/>
    <mergeCell ref="N54:N55"/>
    <mergeCell ref="O54:O55"/>
    <mergeCell ref="P72:P75"/>
    <mergeCell ref="Q72:Q75"/>
    <mergeCell ref="O64:O65"/>
    <mergeCell ref="Q57:Q60"/>
    <mergeCell ref="N59:N60"/>
    <mergeCell ref="O59:O60"/>
    <mergeCell ref="N47:N48"/>
    <mergeCell ref="N64:N65"/>
    <mergeCell ref="N57:N58"/>
    <mergeCell ref="O57:O58"/>
    <mergeCell ref="N49:N50"/>
    <mergeCell ref="O49:O50"/>
    <mergeCell ref="N67:N68"/>
    <mergeCell ref="O67:O68"/>
    <mergeCell ref="P67:P70"/>
    <mergeCell ref="Q67:Q70"/>
    <mergeCell ref="N69:N70"/>
    <mergeCell ref="O69:O70"/>
    <mergeCell ref="N62:N63"/>
  </mergeCells>
  <phoneticPr fontId="4"/>
  <pageMargins left="0.7" right="0.7" top="0.75" bottom="0.75" header="0.51200000000000001" footer="0.51200000000000001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1. 実験内容を入力するシート</vt:lpstr>
      <vt:lpstr>2.測定データ貼付け用シート</vt:lpstr>
      <vt:lpstr>3. データシート</vt:lpstr>
      <vt:lpstr>3. データを確認するシート</vt:lpstr>
      <vt:lpstr>4. レポート (手を加えず印刷)</vt:lpstr>
      <vt:lpstr>基礎データ</vt:lpstr>
      <vt:lpstr>ここから右のファイルには手を加えない →</vt:lpstr>
      <vt:lpstr>データ処理シート No. 2</vt:lpstr>
      <vt:lpstr>データ処理シート No. 3</vt:lpstr>
      <vt:lpstr>データ処理シート No.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渡辺　純</cp:lastModifiedBy>
  <cp:lastPrinted>2014-12-24T02:05:49Z</cp:lastPrinted>
  <dcterms:created xsi:type="dcterms:W3CDTF">2007-08-31T09:34:41Z</dcterms:created>
  <dcterms:modified xsi:type="dcterms:W3CDTF">2017-09-15T08:43:38Z</dcterms:modified>
</cp:coreProperties>
</file>